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800" tabRatio="500" activeTab="0"/>
  </bookViews>
  <sheets>
    <sheet name="Кубок" sheetId="1" r:id="rId1"/>
    <sheet name="&quot;Бонус&quot;" sheetId="2" r:id="rId2"/>
  </sheets>
  <definedNames/>
  <calcPr fullCalcOnLoad="1"/>
</workbook>
</file>

<file path=xl/comments2.xml><?xml version="1.0" encoding="utf-8"?>
<comments xmlns="http://schemas.openxmlformats.org/spreadsheetml/2006/main">
  <authors>
    <author>Air</author>
    <author>пользователь Microsoft Office</author>
  </authors>
  <commentList>
    <comment ref="E6" authorId="0">
      <text>
        <r>
          <rPr>
            <b/>
            <sz val="9"/>
            <rFont val="Calibri"/>
            <family val="2"/>
          </rPr>
          <t>Иван Трифонов: 7</t>
        </r>
        <r>
          <rPr>
            <sz val="9"/>
            <rFont val="Calibri"/>
            <family val="2"/>
          </rPr>
          <t xml:space="preserve">
</t>
        </r>
      </text>
    </comment>
    <comment ref="E7" authorId="0">
      <text>
        <r>
          <rPr>
            <b/>
            <sz val="9"/>
            <rFont val="Calibri"/>
            <family val="2"/>
          </rPr>
          <t xml:space="preserve">Иван Трифонов: 7
</t>
        </r>
        <r>
          <rPr>
            <sz val="9"/>
            <rFont val="Calibri"/>
            <family val="2"/>
          </rPr>
          <t xml:space="preserve">
</t>
        </r>
      </text>
    </comment>
    <comment ref="E10" authorId="0">
      <text>
        <r>
          <rPr>
            <b/>
            <sz val="9"/>
            <rFont val="Calibri"/>
            <family val="2"/>
          </rPr>
          <t>Иван Трифонов: 9</t>
        </r>
        <r>
          <rPr>
            <sz val="9"/>
            <rFont val="Calibri"/>
            <family val="2"/>
          </rPr>
          <t xml:space="preserve">
</t>
        </r>
      </text>
    </comment>
    <comment ref="E22" authorId="0">
      <text>
        <r>
          <rPr>
            <b/>
            <sz val="9"/>
            <rFont val="Calibri"/>
            <family val="2"/>
          </rPr>
          <t>Иван Трифонов: 10</t>
        </r>
        <r>
          <rPr>
            <sz val="9"/>
            <rFont val="Calibri"/>
            <family val="2"/>
          </rPr>
          <t xml:space="preserve">
</t>
        </r>
      </text>
    </comment>
    <comment ref="I22" authorId="1">
      <text>
        <r>
          <rPr>
            <b/>
            <sz val="10"/>
            <rFont val="Calibri"/>
            <family val="2"/>
          </rPr>
          <t>За проведение мероприятия</t>
        </r>
      </text>
    </comment>
  </commentList>
</comments>
</file>

<file path=xl/sharedStrings.xml><?xml version="1.0" encoding="utf-8"?>
<sst xmlns="http://schemas.openxmlformats.org/spreadsheetml/2006/main" count="184" uniqueCount="84">
  <si>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</si>
  <si>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</si>
  <si>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</si>
  <si>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</si>
  <si>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</si>
  <si>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</si>
  <si>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</si>
  <si>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</si>
  <si>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</si>
  <si>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</si>
  <si>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</si>
  <si>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</si>
  <si>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</si>
  <si>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</si>
  <si>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</si>
  <si>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</si>
  <si>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</si>
  <si>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</si>
  <si>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</si>
  <si>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</si>
  <si>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</si>
  <si>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</si>
  <si>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</si>
  <si>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</si>
  <si>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</si>
  <si>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</si>
  <si>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</si>
  <si>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</si>
  <si>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</si>
  <si>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</si>
  <si>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</si>
  <si>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</si>
  <si>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</si>
  <si>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</si>
  <si>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</si>
  <si>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</si>
  <si>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</si>
  <si>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</si>
  <si>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</si>
  <si>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</si>
  <si>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</si>
  <si>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</si>
  <si>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</si>
  <si>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</si>
  <si>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</si>
  <si>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</si>
  <si>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</si>
  <si>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</si>
  <si>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День Знаний</t>
  </si>
  <si>
    <t>Сумма</t>
  </si>
  <si>
    <t>Корректные заявки на все конкурсы (+100)</t>
  </si>
  <si>
    <t>Количество корректно заполненных заявок на Конкурсе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</t>
  </si>
  <si>
    <t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</t>
  </si>
  <si>
    <t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100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</si>
  <si>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</si>
  <si>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</si>
  <si>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100</t>
  </si>
  <si>
    <t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50</t>
  </si>
  <si>
    <t>Количество полуфиналистов Конкурса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</t>
  </si>
  <si>
    <t>Количество финалистов Конкурса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200</t>
  </si>
  <si>
    <t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50</t>
  </si>
  <si>
    <t>Количество полуфиналистов Конкурса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150</t>
  </si>
  <si>
    <t>Количество финалистов Конкурса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200</t>
  </si>
  <si>
    <t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50</t>
  </si>
  <si>
    <t>Количество 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150</t>
  </si>
  <si>
    <t>Количество мероприятий-победителей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300</t>
  </si>
  <si>
    <t>Количество победителей Конкурсов (кроме Конкурса муниципалитетов на право проведения мероприятий для талантливых детей). Весовое значение – 300</t>
  </si>
  <si>
    <t>Количество детей, принявших участие в мероприятиях для талантливых детей в рамках проекта «Школа Росатома» в других городах. Весовое значение – 10</t>
  </si>
  <si>
    <t>Своевременное (в течение 10 календарных дней после окончания мероприятия) направление информации о проведенном мероприятии для талантливых детей. Весовое значение – 150</t>
  </si>
  <si>
    <t>Своевременная сдача (не позднее 2 недель с момента окончания мероприятия) отчетной финансовой документации по Договору на проведение мероприятия для талантливых детей. Весовое значение – 150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</si>
  <si>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</t>
  </si>
  <si>
    <t>Выпускной</t>
  </si>
  <si>
    <t>Заявки на Фестиваль "Атом ТВ"</t>
  </si>
  <si>
    <t>Экспертиза для приза координаторов</t>
  </si>
  <si>
    <t>#МетаОлимпиада2017</t>
  </si>
  <si>
    <t>Фото для сайта</t>
  </si>
  <si>
    <t>IV МетаОлимпиада</t>
  </si>
  <si>
    <t>Участие детей во всех мероприятиях</t>
  </si>
  <si>
    <t>Публикация газеты на сайтах</t>
  </si>
  <si>
    <t xml:space="preserve"> </t>
  </si>
  <si>
    <t>Максимум заявок в Школу Проектов</t>
  </si>
  <si>
    <t>Заявки "Юный педагог" (+10)</t>
  </si>
  <si>
    <t>Участие в стажировках за свой счет (+15)</t>
  </si>
  <si>
    <t xml:space="preserve">Город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</si>
</sst>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1" fontId="41" fillId="0" borderId="17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0" borderId="21" xfId="0" applyFont="1" applyBorder="1" applyAlignment="1">
      <alignment horizontal="center" vertical="center" shrinkToFit="1"/>
    </xf>
    <xf numFmtId="1" fontId="41" fillId="0" borderId="18" xfId="0" applyNumberFormat="1" applyFont="1" applyBorder="1" applyAlignment="1">
      <alignment horizontal="center" vertical="center"/>
    </xf>
    <xf numFmtId="1" fontId="42" fillId="0" borderId="22" xfId="0" applyNumberFormat="1" applyFont="1" applyBorder="1" applyAlignment="1">
      <alignment horizontal="center" vertical="center"/>
    </xf>
    <xf numFmtId="1" fontId="40" fillId="0" borderId="17" xfId="0" applyNumberFormat="1" applyFont="1" applyBorder="1" applyAlignment="1">
      <alignment horizontal="center" vertical="center" shrinkToFit="1"/>
    </xf>
    <xf numFmtId="1" fontId="40" fillId="0" borderId="18" xfId="0" applyNumberFormat="1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1" fontId="42" fillId="0" borderId="27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40" fillId="0" borderId="15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left" vertical="center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00390625" defaultRowHeight="15.75"/>
  <cols>
    <col min="1" max="1" width="3.50390625" style="1" customWidth="1"/>
    <col min="2" max="2" width="18.125" style="2" customWidth="1"/>
    <col min="3" max="3" width="4.375" style="1" customWidth="1"/>
    <col min="4" max="4" width="5.125" style="1" customWidth="1"/>
    <col min="5" max="5" width="5.50390625" style="1" customWidth="1"/>
    <col min="6" max="6" width="5.125" style="1" customWidth="1"/>
    <col min="7" max="7" width="5.625" style="1" customWidth="1"/>
    <col min="8" max="8" width="5.50390625" style="1" customWidth="1"/>
    <col min="9" max="10" width="5.125" style="1" customWidth="1"/>
    <col min="11" max="11" width="5.875" style="1" customWidth="1"/>
    <col min="12" max="12" width="5.00390625" style="1" customWidth="1"/>
    <col min="13" max="14" width="5.125" style="1" customWidth="1"/>
    <col min="15" max="15" width="5.50390625" style="1" customWidth="1"/>
    <col min="16" max="16" width="5.00390625" style="1" customWidth="1"/>
    <col min="17" max="17" width="5.50390625" style="1" customWidth="1"/>
    <col min="18" max="18" width="5.875" style="1" customWidth="1"/>
    <col min="19" max="19" width="6.00390625" style="1" customWidth="1"/>
    <col min="20" max="20" width="5.125" style="1" customWidth="1"/>
    <col min="21" max="21" width="5.50390625" style="1" customWidth="1"/>
    <col min="22" max="22" width="5.875" style="1" customWidth="1"/>
    <col min="23" max="24" width="5.125" style="1" customWidth="1"/>
    <col min="25" max="25" width="7.00390625" style="1" customWidth="1"/>
    <col min="26" max="26" width="5.00390625" style="1" customWidth="1"/>
    <col min="27" max="27" width="5.125" style="1" customWidth="1"/>
    <col min="28" max="28" width="5.50390625" style="1" customWidth="1"/>
    <col min="29" max="29" width="5.00390625" style="1" customWidth="1"/>
    <col min="30" max="30" width="5.125" style="1" customWidth="1"/>
    <col min="31" max="31" width="5.50390625" style="1" customWidth="1"/>
    <col min="32" max="32" width="5.00390625" style="1" customWidth="1"/>
    <col min="33" max="33" width="6.125" style="1" customWidth="1"/>
    <col min="34" max="34" width="5.875" style="1" customWidth="1"/>
    <col min="35" max="35" width="6.875" style="1" customWidth="1"/>
    <col min="36" max="36" width="5.50390625" style="1" customWidth="1"/>
    <col min="37" max="37" width="5.125" style="1" customWidth="1"/>
    <col min="38" max="38" width="5.50390625" style="1" customWidth="1"/>
    <col min="39" max="39" width="5.00390625" style="1" customWidth="1"/>
    <col min="40" max="40" width="6.375" style="1" customWidth="1"/>
    <col min="41" max="41" width="6.125" style="1" customWidth="1"/>
    <col min="42" max="42" width="5.00390625" style="1" customWidth="1"/>
    <col min="43" max="44" width="5.125" style="1" customWidth="1"/>
    <col min="45" max="45" width="5.00390625" style="1" customWidth="1"/>
    <col min="46" max="46" width="5.125" style="1" customWidth="1"/>
    <col min="47" max="47" width="5.50390625" style="1" customWidth="1"/>
    <col min="48" max="48" width="5.00390625" style="1" customWidth="1"/>
    <col min="49" max="49" width="5.125" style="1" customWidth="1"/>
    <col min="50" max="50" width="5.50390625" style="1" customWidth="1"/>
    <col min="51" max="51" width="5.00390625" style="1" customWidth="1"/>
    <col min="52" max="52" width="6.875" style="1" customWidth="1"/>
    <col min="53" max="54" width="6.00390625" style="1" customWidth="1"/>
    <col min="55" max="55" width="5.125" style="1" customWidth="1"/>
    <col min="56" max="56" width="5.50390625" style="1" customWidth="1"/>
    <col min="57" max="57" width="5.00390625" style="1" customWidth="1"/>
    <col min="58" max="58" width="5.125" style="1" customWidth="1"/>
    <col min="59" max="59" width="5.50390625" style="1" customWidth="1"/>
    <col min="60" max="62" width="5.00390625" style="1" customWidth="1"/>
    <col min="63" max="63" width="5.50390625" style="1" customWidth="1"/>
    <col min="64" max="64" width="15.375" style="1" customWidth="1"/>
    <col min="65" max="65" width="14.50390625" style="1" customWidth="1"/>
    <col min="66" max="70" width="10.875" style="1" customWidth="1"/>
    <col min="71" max="71" width="11.125" style="1" customWidth="1"/>
    <col min="72" max="16384" width="10.875" style="1" customWidth="1"/>
  </cols>
  <sheetData>
    <row r="1" spans="1:73" s="5" customFormat="1" ht="18" customHeight="1">
      <c r="A1" s="13" t="s">
        <v>79</v>
      </c>
      <c r="B1" s="21" t="s">
        <v>79</v>
      </c>
      <c r="C1" s="84" t="s">
        <v>18</v>
      </c>
      <c r="D1" s="81"/>
      <c r="E1" s="82"/>
      <c r="F1" s="85"/>
      <c r="G1" s="81" t="s">
        <v>22</v>
      </c>
      <c r="H1" s="82"/>
      <c r="I1" s="83"/>
      <c r="J1" s="91" t="s">
        <v>23</v>
      </c>
      <c r="K1" s="79"/>
      <c r="L1" s="92"/>
      <c r="M1" s="78" t="s">
        <v>24</v>
      </c>
      <c r="N1" s="78"/>
      <c r="O1" s="79"/>
      <c r="P1" s="80"/>
      <c r="Q1" s="91" t="s">
        <v>25</v>
      </c>
      <c r="R1" s="79"/>
      <c r="S1" s="92"/>
      <c r="T1" s="78" t="s">
        <v>26</v>
      </c>
      <c r="U1" s="79"/>
      <c r="V1" s="80"/>
      <c r="W1" s="91" t="s">
        <v>27</v>
      </c>
      <c r="X1" s="78"/>
      <c r="Y1" s="79"/>
      <c r="Z1" s="92"/>
      <c r="AA1" s="78" t="s">
        <v>28</v>
      </c>
      <c r="AB1" s="79"/>
      <c r="AC1" s="80"/>
      <c r="AD1" s="91" t="s">
        <v>29</v>
      </c>
      <c r="AE1" s="79"/>
      <c r="AF1" s="92"/>
      <c r="AG1" s="78" t="s">
        <v>30</v>
      </c>
      <c r="AH1" s="78"/>
      <c r="AI1" s="79"/>
      <c r="AJ1" s="80"/>
      <c r="AK1" s="84" t="s">
        <v>31</v>
      </c>
      <c r="AL1" s="82"/>
      <c r="AM1" s="85"/>
      <c r="AN1" s="81" t="s">
        <v>32</v>
      </c>
      <c r="AO1" s="82"/>
      <c r="AP1" s="83"/>
      <c r="AQ1" s="84" t="s">
        <v>33</v>
      </c>
      <c r="AR1" s="81"/>
      <c r="AS1" s="85"/>
      <c r="AT1" s="81" t="s">
        <v>34</v>
      </c>
      <c r="AU1" s="82"/>
      <c r="AV1" s="83"/>
      <c r="AW1" s="84" t="s">
        <v>35</v>
      </c>
      <c r="AX1" s="82"/>
      <c r="AY1" s="85"/>
      <c r="AZ1" s="81" t="s">
        <v>36</v>
      </c>
      <c r="BA1" s="82"/>
      <c r="BB1" s="83"/>
      <c r="BC1" s="81" t="s">
        <v>37</v>
      </c>
      <c r="BD1" s="82"/>
      <c r="BE1" s="83"/>
      <c r="BF1" s="81" t="s">
        <v>38</v>
      </c>
      <c r="BG1" s="82"/>
      <c r="BH1" s="83"/>
      <c r="BI1" s="88" t="s">
        <v>39</v>
      </c>
      <c r="BJ1" s="89"/>
      <c r="BK1" s="90"/>
      <c r="BL1" s="60" t="s">
        <v>40</v>
      </c>
      <c r="BM1" s="86" t="s">
        <v>47</v>
      </c>
      <c r="BO1" s="63"/>
      <c r="BP1" s="63"/>
      <c r="BQ1" s="63"/>
      <c r="BR1" s="63"/>
      <c r="BS1" s="63"/>
      <c r="BT1" s="63"/>
      <c r="BU1" s="63"/>
    </row>
    <row r="2" spans="1:73" s="5" customFormat="1" ht="18.75">
      <c r="A2" s="14" t="s">
        <v>42</v>
      </c>
      <c r="B2" s="22" t="s">
        <v>0</v>
      </c>
      <c r="C2" s="14" t="s">
        <v>44</v>
      </c>
      <c r="D2" s="44" t="s">
        <v>19</v>
      </c>
      <c r="E2" s="6" t="s">
        <v>20</v>
      </c>
      <c r="F2" s="15" t="s">
        <v>21</v>
      </c>
      <c r="G2" s="25" t="s">
        <v>44</v>
      </c>
      <c r="H2" s="7" t="s">
        <v>19</v>
      </c>
      <c r="I2" s="29" t="s">
        <v>21</v>
      </c>
      <c r="J2" s="33" t="s">
        <v>44</v>
      </c>
      <c r="K2" s="8" t="s">
        <v>19</v>
      </c>
      <c r="L2" s="34" t="s">
        <v>21</v>
      </c>
      <c r="M2" s="31" t="s">
        <v>44</v>
      </c>
      <c r="N2" s="31" t="s">
        <v>19</v>
      </c>
      <c r="O2" s="9" t="s">
        <v>20</v>
      </c>
      <c r="P2" s="39" t="s">
        <v>21</v>
      </c>
      <c r="Q2" s="42" t="s">
        <v>44</v>
      </c>
      <c r="R2" s="9" t="s">
        <v>19</v>
      </c>
      <c r="S2" s="43" t="s">
        <v>21</v>
      </c>
      <c r="T2" s="31" t="s">
        <v>44</v>
      </c>
      <c r="U2" s="9" t="s">
        <v>19</v>
      </c>
      <c r="V2" s="39" t="s">
        <v>21</v>
      </c>
      <c r="W2" s="42" t="s">
        <v>44</v>
      </c>
      <c r="X2" s="31" t="s">
        <v>19</v>
      </c>
      <c r="Y2" s="9" t="s">
        <v>20</v>
      </c>
      <c r="Z2" s="43" t="s">
        <v>21</v>
      </c>
      <c r="AA2" s="31" t="s">
        <v>44</v>
      </c>
      <c r="AB2" s="9" t="s">
        <v>19</v>
      </c>
      <c r="AC2" s="39" t="s">
        <v>21</v>
      </c>
      <c r="AD2" s="42" t="s">
        <v>44</v>
      </c>
      <c r="AE2" s="9" t="s">
        <v>19</v>
      </c>
      <c r="AF2" s="43" t="s">
        <v>21</v>
      </c>
      <c r="AG2" s="31" t="s">
        <v>44</v>
      </c>
      <c r="AH2" s="31" t="s">
        <v>19</v>
      </c>
      <c r="AI2" s="9" t="s">
        <v>20</v>
      </c>
      <c r="AJ2" s="39" t="s">
        <v>21</v>
      </c>
      <c r="AK2" s="14" t="s">
        <v>44</v>
      </c>
      <c r="AL2" s="6" t="s">
        <v>19</v>
      </c>
      <c r="AM2" s="15" t="s">
        <v>21</v>
      </c>
      <c r="AN2" s="44" t="s">
        <v>44</v>
      </c>
      <c r="AO2" s="6" t="s">
        <v>19</v>
      </c>
      <c r="AP2" s="47" t="s">
        <v>21</v>
      </c>
      <c r="AQ2" s="14" t="s">
        <v>44</v>
      </c>
      <c r="AR2" s="44" t="s">
        <v>19</v>
      </c>
      <c r="AS2" s="15" t="s">
        <v>21</v>
      </c>
      <c r="AT2" s="44" t="s">
        <v>44</v>
      </c>
      <c r="AU2" s="6" t="s">
        <v>19</v>
      </c>
      <c r="AV2" s="47" t="s">
        <v>21</v>
      </c>
      <c r="AW2" s="64" t="s">
        <v>44</v>
      </c>
      <c r="AX2" s="65" t="s">
        <v>19</v>
      </c>
      <c r="AY2" s="66" t="s">
        <v>21</v>
      </c>
      <c r="AZ2" s="44" t="s">
        <v>44</v>
      </c>
      <c r="BA2" s="6" t="s">
        <v>19</v>
      </c>
      <c r="BB2" s="47" t="s">
        <v>21</v>
      </c>
      <c r="BC2" s="14" t="s">
        <v>44</v>
      </c>
      <c r="BD2" s="6" t="s">
        <v>19</v>
      </c>
      <c r="BE2" s="15" t="s">
        <v>21</v>
      </c>
      <c r="BF2" s="14" t="s">
        <v>44</v>
      </c>
      <c r="BG2" s="6" t="s">
        <v>19</v>
      </c>
      <c r="BH2" s="15" t="s">
        <v>21</v>
      </c>
      <c r="BI2" s="14" t="s">
        <v>44</v>
      </c>
      <c r="BJ2" s="6" t="s">
        <v>19</v>
      </c>
      <c r="BK2" s="15" t="s">
        <v>21</v>
      </c>
      <c r="BL2" s="6" t="s">
        <v>19</v>
      </c>
      <c r="BM2" s="87"/>
      <c r="BO2" s="61"/>
      <c r="BP2" s="61"/>
      <c r="BQ2" s="61"/>
      <c r="BR2" s="61"/>
      <c r="BS2" s="61"/>
      <c r="BT2" s="61"/>
      <c r="BU2" s="61"/>
    </row>
    <row r="3" spans="1:73" ht="18" customHeight="1">
      <c r="A3" s="16">
        <v>1</v>
      </c>
      <c r="B3" s="23" t="s">
        <v>1</v>
      </c>
      <c r="C3" s="16">
        <v>10</v>
      </c>
      <c r="D3" s="45">
        <v>0</v>
      </c>
      <c r="E3" s="68">
        <v>1</v>
      </c>
      <c r="F3" s="27">
        <f aca="true" t="shared" si="0" ref="F3:F23">C3*E3*D3</f>
        <v>0</v>
      </c>
      <c r="G3" s="26">
        <v>75</v>
      </c>
      <c r="H3" s="11">
        <v>0</v>
      </c>
      <c r="I3" s="30">
        <f aca="true" t="shared" si="1" ref="I3:I23">G3*H3</f>
        <v>0</v>
      </c>
      <c r="J3" s="35">
        <v>100</v>
      </c>
      <c r="K3" s="12">
        <v>0</v>
      </c>
      <c r="L3" s="36">
        <f aca="true" t="shared" si="2" ref="L3:L23">J3*K3</f>
        <v>0</v>
      </c>
      <c r="M3" s="32">
        <v>10</v>
      </c>
      <c r="N3" s="32">
        <v>1</v>
      </c>
      <c r="O3" s="70">
        <v>1</v>
      </c>
      <c r="P3" s="40">
        <f aca="true" t="shared" si="3" ref="P3:P23">M3*O3*N3</f>
        <v>10</v>
      </c>
      <c r="Q3" s="35">
        <v>75</v>
      </c>
      <c r="R3" s="12">
        <v>0</v>
      </c>
      <c r="S3" s="36">
        <f aca="true" t="shared" si="4" ref="S3:S23">R3*Q3</f>
        <v>0</v>
      </c>
      <c r="T3" s="32">
        <v>100</v>
      </c>
      <c r="U3" s="12">
        <v>0</v>
      </c>
      <c r="V3" s="40">
        <f aca="true" t="shared" si="5" ref="V3:V23">U3*T3</f>
        <v>0</v>
      </c>
      <c r="W3" s="35">
        <v>50</v>
      </c>
      <c r="X3" s="32">
        <v>0</v>
      </c>
      <c r="Y3" s="70">
        <v>1</v>
      </c>
      <c r="Z3" s="36">
        <f aca="true" t="shared" si="6" ref="Z3:Z23">Y3*W3*X3</f>
        <v>0</v>
      </c>
      <c r="AA3" s="32">
        <v>150</v>
      </c>
      <c r="AB3" s="12">
        <v>0</v>
      </c>
      <c r="AC3" s="40">
        <f aca="true" t="shared" si="7" ref="AC3:AC23">AB3*AA3</f>
        <v>0</v>
      </c>
      <c r="AD3" s="35">
        <v>200</v>
      </c>
      <c r="AE3" s="12">
        <v>0</v>
      </c>
      <c r="AF3" s="36">
        <f aca="true" t="shared" si="8" ref="AF3:AF23">AE3*AD3</f>
        <v>0</v>
      </c>
      <c r="AG3" s="32">
        <v>50</v>
      </c>
      <c r="AH3" s="32">
        <v>0</v>
      </c>
      <c r="AI3" s="70">
        <v>1</v>
      </c>
      <c r="AJ3" s="52">
        <f aca="true" t="shared" si="9" ref="AJ3:AJ23">AI3*AG3*AH3</f>
        <v>0</v>
      </c>
      <c r="AK3" s="16">
        <v>150</v>
      </c>
      <c r="AL3" s="10">
        <v>0</v>
      </c>
      <c r="AM3" s="27">
        <f aca="true" t="shared" si="10" ref="AM3:AM23">AL3*AK3</f>
        <v>0</v>
      </c>
      <c r="AN3" s="45">
        <v>200</v>
      </c>
      <c r="AO3" s="10">
        <v>0</v>
      </c>
      <c r="AP3" s="48">
        <f aca="true" t="shared" si="11" ref="AP3:AP23">AO3*AN3</f>
        <v>0</v>
      </c>
      <c r="AQ3" s="16">
        <v>50</v>
      </c>
      <c r="AR3" s="45">
        <v>0</v>
      </c>
      <c r="AS3" s="27">
        <f aca="true" t="shared" si="12" ref="AS3:AS23">AQ3*AR3</f>
        <v>0</v>
      </c>
      <c r="AT3" s="45">
        <v>150</v>
      </c>
      <c r="AU3" s="10">
        <v>0</v>
      </c>
      <c r="AV3" s="48">
        <f aca="true" t="shared" si="13" ref="AV3:AV23">AU3*AT3</f>
        <v>0</v>
      </c>
      <c r="AW3" s="16">
        <v>300</v>
      </c>
      <c r="AX3" s="10">
        <v>0</v>
      </c>
      <c r="AY3" s="27">
        <f aca="true" t="shared" si="14" ref="AY3:AY23">AX3*AW3</f>
        <v>0</v>
      </c>
      <c r="AZ3" s="45">
        <v>300</v>
      </c>
      <c r="BA3" s="10">
        <v>0</v>
      </c>
      <c r="BB3" s="48">
        <f aca="true" t="shared" si="15" ref="BB3:BB23">BA3*AZ3</f>
        <v>0</v>
      </c>
      <c r="BC3" s="16">
        <v>10</v>
      </c>
      <c r="BD3" s="10">
        <v>7</v>
      </c>
      <c r="BE3" s="27">
        <f aca="true" t="shared" si="16" ref="BE3:BE23">BD3*BC3</f>
        <v>70</v>
      </c>
      <c r="BF3" s="16">
        <v>150</v>
      </c>
      <c r="BG3" s="10"/>
      <c r="BH3" s="27">
        <f aca="true" t="shared" si="17" ref="BH3:BH23">BG3*BF3</f>
        <v>0</v>
      </c>
      <c r="BI3" s="16">
        <v>150</v>
      </c>
      <c r="BJ3" s="10"/>
      <c r="BK3" s="27">
        <f aca="true" t="shared" si="18" ref="BK3:BK23">BJ3*BI3</f>
        <v>0</v>
      </c>
      <c r="BL3" s="48">
        <v>200</v>
      </c>
      <c r="BM3" s="57">
        <f>F3+I3+L3+P3+S3+V3+Z3+AC3+AF3+AJ3+AM3+AP3+AS3+AV3+AY3+BB3+BE3+BH3+BK3+BL3</f>
        <v>280</v>
      </c>
      <c r="BO3" s="62"/>
      <c r="BP3" s="62"/>
      <c r="BQ3" s="62"/>
      <c r="BR3" s="62"/>
      <c r="BS3" s="62"/>
      <c r="BT3" s="62"/>
      <c r="BU3" s="62"/>
    </row>
    <row r="4" spans="1:73" ht="18.75">
      <c r="A4" s="16">
        <v>2</v>
      </c>
      <c r="B4" s="23" t="s">
        <v>41</v>
      </c>
      <c r="C4" s="16">
        <v>10</v>
      </c>
      <c r="D4" s="45">
        <v>0</v>
      </c>
      <c r="E4" s="68">
        <v>0</v>
      </c>
      <c r="F4" s="27">
        <f t="shared" si="0"/>
        <v>0</v>
      </c>
      <c r="G4" s="26">
        <v>75</v>
      </c>
      <c r="H4" s="11">
        <v>0</v>
      </c>
      <c r="I4" s="30">
        <f t="shared" si="1"/>
        <v>0</v>
      </c>
      <c r="J4" s="35">
        <v>100</v>
      </c>
      <c r="K4" s="12">
        <v>0</v>
      </c>
      <c r="L4" s="36">
        <f t="shared" si="2"/>
        <v>0</v>
      </c>
      <c r="M4" s="32">
        <v>10</v>
      </c>
      <c r="N4" s="32">
        <v>0</v>
      </c>
      <c r="O4" s="70">
        <v>0</v>
      </c>
      <c r="P4" s="40">
        <f t="shared" si="3"/>
        <v>0</v>
      </c>
      <c r="Q4" s="35">
        <v>75</v>
      </c>
      <c r="R4" s="12">
        <v>0</v>
      </c>
      <c r="S4" s="36">
        <f t="shared" si="4"/>
        <v>0</v>
      </c>
      <c r="T4" s="32">
        <v>100</v>
      </c>
      <c r="U4" s="12">
        <v>0</v>
      </c>
      <c r="V4" s="40">
        <f t="shared" si="5"/>
        <v>0</v>
      </c>
      <c r="W4" s="35">
        <v>50</v>
      </c>
      <c r="X4" s="32">
        <v>0</v>
      </c>
      <c r="Y4" s="70">
        <v>0</v>
      </c>
      <c r="Z4" s="36">
        <f t="shared" si="6"/>
        <v>0</v>
      </c>
      <c r="AA4" s="32">
        <v>150</v>
      </c>
      <c r="AB4" s="12">
        <v>0</v>
      </c>
      <c r="AC4" s="40">
        <f t="shared" si="7"/>
        <v>0</v>
      </c>
      <c r="AD4" s="35">
        <v>200</v>
      </c>
      <c r="AE4" s="12">
        <v>0</v>
      </c>
      <c r="AF4" s="36">
        <f t="shared" si="8"/>
        <v>0</v>
      </c>
      <c r="AG4" s="32">
        <v>50</v>
      </c>
      <c r="AH4" s="32">
        <v>0</v>
      </c>
      <c r="AI4" s="70">
        <v>0</v>
      </c>
      <c r="AJ4" s="52">
        <f t="shared" si="9"/>
        <v>0</v>
      </c>
      <c r="AK4" s="16">
        <v>150</v>
      </c>
      <c r="AL4" s="10">
        <v>0</v>
      </c>
      <c r="AM4" s="27">
        <f t="shared" si="10"/>
        <v>0</v>
      </c>
      <c r="AN4" s="45">
        <v>200</v>
      </c>
      <c r="AO4" s="10">
        <v>0</v>
      </c>
      <c r="AP4" s="48">
        <f t="shared" si="11"/>
        <v>0</v>
      </c>
      <c r="AQ4" s="16">
        <v>50</v>
      </c>
      <c r="AR4" s="45">
        <v>0</v>
      </c>
      <c r="AS4" s="27">
        <f t="shared" si="12"/>
        <v>0</v>
      </c>
      <c r="AT4" s="45">
        <v>150</v>
      </c>
      <c r="AU4" s="10">
        <v>0</v>
      </c>
      <c r="AV4" s="48">
        <f t="shared" si="13"/>
        <v>0</v>
      </c>
      <c r="AW4" s="16">
        <v>300</v>
      </c>
      <c r="AX4" s="10">
        <v>0</v>
      </c>
      <c r="AY4" s="27">
        <f t="shared" si="14"/>
        <v>0</v>
      </c>
      <c r="AZ4" s="45">
        <v>300</v>
      </c>
      <c r="BA4" s="10">
        <v>0</v>
      </c>
      <c r="BB4" s="48">
        <f t="shared" si="15"/>
        <v>0</v>
      </c>
      <c r="BC4" s="16">
        <v>10</v>
      </c>
      <c r="BD4" s="10">
        <v>0</v>
      </c>
      <c r="BE4" s="27">
        <f t="shared" si="16"/>
        <v>0</v>
      </c>
      <c r="BF4" s="16">
        <v>150</v>
      </c>
      <c r="BG4" s="10"/>
      <c r="BH4" s="27">
        <f t="shared" si="17"/>
        <v>0</v>
      </c>
      <c r="BI4" s="16">
        <v>150</v>
      </c>
      <c r="BJ4" s="10"/>
      <c r="BK4" s="27">
        <f t="shared" si="18"/>
        <v>0</v>
      </c>
      <c r="BL4" s="48">
        <v>0</v>
      </c>
      <c r="BM4" s="57">
        <f aca="true" t="shared" si="19" ref="BM4:BM23">F4+I4+L4+P4+S4+V4+Z4+AC4+AF4+AJ4+AM4+AP4+AS4+AV4+AY4+BB4+BE4+BH4+BK4+BL4</f>
        <v>0</v>
      </c>
      <c r="BO4" s="62"/>
      <c r="BP4" s="62"/>
      <c r="BQ4" s="62"/>
      <c r="BR4" s="62"/>
      <c r="BS4" s="62"/>
      <c r="BT4" s="62"/>
      <c r="BU4" s="62"/>
    </row>
    <row r="5" spans="1:73" ht="18.75">
      <c r="A5" s="16">
        <v>3</v>
      </c>
      <c r="B5" s="23" t="s">
        <v>2</v>
      </c>
      <c r="C5" s="16">
        <v>10</v>
      </c>
      <c r="D5" s="45">
        <v>0</v>
      </c>
      <c r="E5" s="68">
        <v>1.5342105263157895</v>
      </c>
      <c r="F5" s="27">
        <f t="shared" si="0"/>
        <v>0</v>
      </c>
      <c r="G5" s="26">
        <v>75</v>
      </c>
      <c r="H5" s="11">
        <v>0</v>
      </c>
      <c r="I5" s="30">
        <f t="shared" si="1"/>
        <v>0</v>
      </c>
      <c r="J5" s="35">
        <v>100</v>
      </c>
      <c r="K5" s="12">
        <v>0</v>
      </c>
      <c r="L5" s="36">
        <f t="shared" si="2"/>
        <v>0</v>
      </c>
      <c r="M5" s="32">
        <v>10</v>
      </c>
      <c r="N5" s="32">
        <v>0</v>
      </c>
      <c r="O5" s="70">
        <v>1.25</v>
      </c>
      <c r="P5" s="40">
        <f t="shared" si="3"/>
        <v>0</v>
      </c>
      <c r="Q5" s="35">
        <v>75</v>
      </c>
      <c r="R5" s="12">
        <v>0</v>
      </c>
      <c r="S5" s="36">
        <f t="shared" si="4"/>
        <v>0</v>
      </c>
      <c r="T5" s="32">
        <v>100</v>
      </c>
      <c r="U5" s="12">
        <v>0</v>
      </c>
      <c r="V5" s="40">
        <f t="shared" si="5"/>
        <v>0</v>
      </c>
      <c r="W5" s="35">
        <v>50</v>
      </c>
      <c r="X5" s="32">
        <v>0</v>
      </c>
      <c r="Y5" s="70">
        <v>2.35</v>
      </c>
      <c r="Z5" s="36">
        <f t="shared" si="6"/>
        <v>0</v>
      </c>
      <c r="AA5" s="32">
        <v>150</v>
      </c>
      <c r="AB5" s="12">
        <v>0</v>
      </c>
      <c r="AC5" s="40">
        <f t="shared" si="7"/>
        <v>0</v>
      </c>
      <c r="AD5" s="35">
        <v>200</v>
      </c>
      <c r="AE5" s="12">
        <v>0</v>
      </c>
      <c r="AF5" s="36">
        <f t="shared" si="8"/>
        <v>0</v>
      </c>
      <c r="AG5" s="32">
        <v>50</v>
      </c>
      <c r="AH5" s="32">
        <v>0</v>
      </c>
      <c r="AI5" s="70">
        <v>1.162162162162162</v>
      </c>
      <c r="AJ5" s="52">
        <f t="shared" si="9"/>
        <v>0</v>
      </c>
      <c r="AK5" s="16">
        <v>150</v>
      </c>
      <c r="AL5" s="10">
        <v>0</v>
      </c>
      <c r="AM5" s="27">
        <f t="shared" si="10"/>
        <v>0</v>
      </c>
      <c r="AN5" s="45">
        <v>200</v>
      </c>
      <c r="AO5" s="10">
        <v>0</v>
      </c>
      <c r="AP5" s="48">
        <f t="shared" si="11"/>
        <v>0</v>
      </c>
      <c r="AQ5" s="16">
        <v>50</v>
      </c>
      <c r="AR5" s="45">
        <v>1</v>
      </c>
      <c r="AS5" s="27">
        <f t="shared" si="12"/>
        <v>50</v>
      </c>
      <c r="AT5" s="45">
        <v>150</v>
      </c>
      <c r="AU5" s="10">
        <v>0</v>
      </c>
      <c r="AV5" s="48">
        <f t="shared" si="13"/>
        <v>0</v>
      </c>
      <c r="AW5" s="16">
        <v>300</v>
      </c>
      <c r="AX5" s="10">
        <v>0</v>
      </c>
      <c r="AY5" s="27">
        <f t="shared" si="14"/>
        <v>0</v>
      </c>
      <c r="AZ5" s="45">
        <v>300</v>
      </c>
      <c r="BA5" s="10">
        <v>0</v>
      </c>
      <c r="BB5" s="48">
        <f t="shared" si="15"/>
        <v>0</v>
      </c>
      <c r="BC5" s="16">
        <v>10</v>
      </c>
      <c r="BD5" s="10">
        <f>10+6+16+6</f>
        <v>38</v>
      </c>
      <c r="BE5" s="27">
        <f t="shared" si="16"/>
        <v>380</v>
      </c>
      <c r="BF5" s="16">
        <v>150</v>
      </c>
      <c r="BG5" s="10"/>
      <c r="BH5" s="27">
        <f t="shared" si="17"/>
        <v>0</v>
      </c>
      <c r="BI5" s="16">
        <v>150</v>
      </c>
      <c r="BJ5" s="10"/>
      <c r="BK5" s="27">
        <f t="shared" si="18"/>
        <v>0</v>
      </c>
      <c r="BL5" s="48">
        <v>260</v>
      </c>
      <c r="BM5" s="57">
        <f t="shared" si="19"/>
        <v>690</v>
      </c>
      <c r="BO5" s="62"/>
      <c r="BP5" s="62"/>
      <c r="BQ5" s="62"/>
      <c r="BR5" s="62"/>
      <c r="BS5" s="62"/>
      <c r="BT5" s="62"/>
      <c r="BU5" s="62"/>
    </row>
    <row r="6" spans="1:73" ht="18.75">
      <c r="A6" s="16">
        <v>4</v>
      </c>
      <c r="B6" s="23" t="s">
        <v>3</v>
      </c>
      <c r="C6" s="16">
        <v>10</v>
      </c>
      <c r="D6" s="45">
        <v>1</v>
      </c>
      <c r="E6" s="68">
        <v>5.474178403755869</v>
      </c>
      <c r="F6" s="27">
        <f t="shared" si="0"/>
        <v>54.74178403755869</v>
      </c>
      <c r="G6" s="26">
        <v>75</v>
      </c>
      <c r="H6" s="11">
        <v>0</v>
      </c>
      <c r="I6" s="30">
        <f t="shared" si="1"/>
        <v>0</v>
      </c>
      <c r="J6" s="35">
        <v>100</v>
      </c>
      <c r="K6" s="12">
        <v>0</v>
      </c>
      <c r="L6" s="36">
        <f t="shared" si="2"/>
        <v>0</v>
      </c>
      <c r="M6" s="32">
        <v>10</v>
      </c>
      <c r="N6" s="32">
        <v>5</v>
      </c>
      <c r="O6" s="70">
        <v>6.25</v>
      </c>
      <c r="P6" s="40">
        <f t="shared" si="3"/>
        <v>312.5</v>
      </c>
      <c r="Q6" s="35">
        <v>75</v>
      </c>
      <c r="R6" s="12">
        <v>1</v>
      </c>
      <c r="S6" s="36">
        <f t="shared" si="4"/>
        <v>75</v>
      </c>
      <c r="T6" s="32">
        <v>100</v>
      </c>
      <c r="U6" s="12">
        <v>0</v>
      </c>
      <c r="V6" s="40">
        <f t="shared" si="5"/>
        <v>0</v>
      </c>
      <c r="W6" s="35">
        <v>50</v>
      </c>
      <c r="X6" s="32">
        <v>0</v>
      </c>
      <c r="Y6" s="70">
        <v>11.75</v>
      </c>
      <c r="Z6" s="36">
        <f t="shared" si="6"/>
        <v>0</v>
      </c>
      <c r="AA6" s="32">
        <v>150</v>
      </c>
      <c r="AB6" s="12">
        <v>0</v>
      </c>
      <c r="AC6" s="40">
        <f t="shared" si="7"/>
        <v>0</v>
      </c>
      <c r="AD6" s="35">
        <v>200</v>
      </c>
      <c r="AE6" s="12">
        <v>0</v>
      </c>
      <c r="AF6" s="36">
        <f t="shared" si="8"/>
        <v>0</v>
      </c>
      <c r="AG6" s="32">
        <v>50</v>
      </c>
      <c r="AH6" s="32">
        <v>0</v>
      </c>
      <c r="AI6" s="70">
        <v>5.375</v>
      </c>
      <c r="AJ6" s="52">
        <f t="shared" si="9"/>
        <v>0</v>
      </c>
      <c r="AK6" s="16">
        <v>150</v>
      </c>
      <c r="AL6" s="10">
        <v>0</v>
      </c>
      <c r="AM6" s="27">
        <f t="shared" si="10"/>
        <v>0</v>
      </c>
      <c r="AN6" s="45">
        <v>200</v>
      </c>
      <c r="AO6" s="10">
        <v>0</v>
      </c>
      <c r="AP6" s="48">
        <f t="shared" si="11"/>
        <v>0</v>
      </c>
      <c r="AQ6" s="16">
        <v>50</v>
      </c>
      <c r="AR6" s="45">
        <v>1</v>
      </c>
      <c r="AS6" s="27">
        <f t="shared" si="12"/>
        <v>50</v>
      </c>
      <c r="AT6" s="45">
        <v>150</v>
      </c>
      <c r="AU6" s="10">
        <v>1</v>
      </c>
      <c r="AV6" s="48">
        <f t="shared" si="13"/>
        <v>150</v>
      </c>
      <c r="AW6" s="16">
        <v>300</v>
      </c>
      <c r="AX6" s="10">
        <v>0</v>
      </c>
      <c r="AY6" s="27">
        <f t="shared" si="14"/>
        <v>0</v>
      </c>
      <c r="AZ6" s="45">
        <v>300</v>
      </c>
      <c r="BA6" s="10">
        <v>0</v>
      </c>
      <c r="BB6" s="48">
        <f t="shared" si="15"/>
        <v>0</v>
      </c>
      <c r="BC6" s="16">
        <v>10</v>
      </c>
      <c r="BD6" s="10">
        <f>8+12+14</f>
        <v>34</v>
      </c>
      <c r="BE6" s="27">
        <f t="shared" si="16"/>
        <v>340</v>
      </c>
      <c r="BF6" s="16">
        <v>150</v>
      </c>
      <c r="BG6" s="10"/>
      <c r="BH6" s="27">
        <f t="shared" si="17"/>
        <v>0</v>
      </c>
      <c r="BI6" s="16">
        <v>150</v>
      </c>
      <c r="BJ6" s="10"/>
      <c r="BK6" s="27">
        <f t="shared" si="18"/>
        <v>0</v>
      </c>
      <c r="BL6" s="48">
        <v>140</v>
      </c>
      <c r="BM6" s="57">
        <f t="shared" si="19"/>
        <v>1122.2417840375588</v>
      </c>
      <c r="BO6" s="62"/>
      <c r="BP6" s="62"/>
      <c r="BQ6" s="62"/>
      <c r="BR6" s="62"/>
      <c r="BS6" s="62"/>
      <c r="BT6" s="62"/>
      <c r="BU6" s="62"/>
    </row>
    <row r="7" spans="1:73" ht="18.75">
      <c r="A7" s="16">
        <v>5</v>
      </c>
      <c r="B7" s="23" t="s">
        <v>4</v>
      </c>
      <c r="C7" s="16">
        <v>10</v>
      </c>
      <c r="D7" s="45">
        <v>5</v>
      </c>
      <c r="E7" s="68">
        <v>1.6972343522561864</v>
      </c>
      <c r="F7" s="27">
        <f t="shared" si="0"/>
        <v>84.86171761280931</v>
      </c>
      <c r="G7" s="26">
        <v>75</v>
      </c>
      <c r="H7" s="11">
        <v>1</v>
      </c>
      <c r="I7" s="58">
        <f t="shared" si="1"/>
        <v>75</v>
      </c>
      <c r="J7" s="35">
        <v>100</v>
      </c>
      <c r="K7" s="12">
        <v>0</v>
      </c>
      <c r="L7" s="36">
        <f t="shared" si="2"/>
        <v>0</v>
      </c>
      <c r="M7" s="32">
        <v>10</v>
      </c>
      <c r="N7" s="32">
        <v>2</v>
      </c>
      <c r="O7" s="70">
        <v>1.3494318181818181</v>
      </c>
      <c r="P7" s="40">
        <f t="shared" si="3"/>
        <v>26.988636363636363</v>
      </c>
      <c r="Q7" s="35">
        <v>75</v>
      </c>
      <c r="R7" s="12">
        <v>1</v>
      </c>
      <c r="S7" s="36">
        <f t="shared" si="4"/>
        <v>75</v>
      </c>
      <c r="T7" s="32">
        <v>100</v>
      </c>
      <c r="U7" s="12">
        <v>0</v>
      </c>
      <c r="V7" s="40">
        <f t="shared" si="5"/>
        <v>0</v>
      </c>
      <c r="W7" s="35">
        <v>50</v>
      </c>
      <c r="X7" s="32">
        <v>0</v>
      </c>
      <c r="Y7" s="70">
        <v>3.9166666666666665</v>
      </c>
      <c r="Z7" s="36">
        <f t="shared" si="6"/>
        <v>0</v>
      </c>
      <c r="AA7" s="32">
        <v>150</v>
      </c>
      <c r="AB7" s="12">
        <v>0</v>
      </c>
      <c r="AC7" s="40">
        <f t="shared" si="7"/>
        <v>0</v>
      </c>
      <c r="AD7" s="35">
        <v>200</v>
      </c>
      <c r="AE7" s="12">
        <v>0</v>
      </c>
      <c r="AF7" s="36">
        <f t="shared" si="8"/>
        <v>0</v>
      </c>
      <c r="AG7" s="32">
        <v>50</v>
      </c>
      <c r="AH7" s="32">
        <v>1</v>
      </c>
      <c r="AI7" s="70">
        <v>1.34375</v>
      </c>
      <c r="AJ7" s="52">
        <f t="shared" si="9"/>
        <v>67.1875</v>
      </c>
      <c r="AK7" s="16">
        <v>150</v>
      </c>
      <c r="AL7" s="10">
        <v>1</v>
      </c>
      <c r="AM7" s="27">
        <f t="shared" si="10"/>
        <v>150</v>
      </c>
      <c r="AN7" s="45">
        <v>200</v>
      </c>
      <c r="AO7" s="10">
        <v>1</v>
      </c>
      <c r="AP7" s="48">
        <f t="shared" si="11"/>
        <v>200</v>
      </c>
      <c r="AQ7" s="16">
        <v>50</v>
      </c>
      <c r="AR7" s="45">
        <v>0</v>
      </c>
      <c r="AS7" s="27">
        <f t="shared" si="12"/>
        <v>0</v>
      </c>
      <c r="AT7" s="45">
        <v>150</v>
      </c>
      <c r="AU7" s="10">
        <v>0</v>
      </c>
      <c r="AV7" s="48">
        <f t="shared" si="13"/>
        <v>0</v>
      </c>
      <c r="AW7" s="16">
        <v>300</v>
      </c>
      <c r="AX7" s="10">
        <v>0</v>
      </c>
      <c r="AY7" s="27">
        <f t="shared" si="14"/>
        <v>0</v>
      </c>
      <c r="AZ7" s="45">
        <v>300</v>
      </c>
      <c r="BA7" s="10">
        <v>0</v>
      </c>
      <c r="BB7" s="48">
        <f t="shared" si="15"/>
        <v>0</v>
      </c>
      <c r="BC7" s="16">
        <v>10</v>
      </c>
      <c r="BD7" s="10">
        <f>13+8+12+8+10</f>
        <v>51</v>
      </c>
      <c r="BE7" s="27">
        <f t="shared" si="16"/>
        <v>510</v>
      </c>
      <c r="BF7" s="16">
        <v>150</v>
      </c>
      <c r="BG7" s="10"/>
      <c r="BH7" s="27">
        <f t="shared" si="17"/>
        <v>0</v>
      </c>
      <c r="BI7" s="16">
        <v>150</v>
      </c>
      <c r="BJ7" s="10"/>
      <c r="BK7" s="27">
        <f t="shared" si="18"/>
        <v>0</v>
      </c>
      <c r="BL7" s="48">
        <v>1140</v>
      </c>
      <c r="BM7" s="57">
        <f t="shared" si="19"/>
        <v>2329.0378539764456</v>
      </c>
      <c r="BO7" s="62"/>
      <c r="BP7" s="62"/>
      <c r="BQ7" s="62"/>
      <c r="BR7" s="62"/>
      <c r="BS7" s="62"/>
      <c r="BT7" s="62"/>
      <c r="BU7" s="62"/>
    </row>
    <row r="8" spans="1:73" ht="18.75">
      <c r="A8" s="16">
        <v>6</v>
      </c>
      <c r="B8" s="23" t="s">
        <v>5</v>
      </c>
      <c r="C8" s="16">
        <v>10</v>
      </c>
      <c r="D8" s="45">
        <v>5</v>
      </c>
      <c r="E8" s="68">
        <v>2.365111561866126</v>
      </c>
      <c r="F8" s="27">
        <f t="shared" si="0"/>
        <v>118.2555780933063</v>
      </c>
      <c r="G8" s="26">
        <v>75</v>
      </c>
      <c r="H8" s="11">
        <v>4</v>
      </c>
      <c r="I8" s="58">
        <f t="shared" si="1"/>
        <v>300</v>
      </c>
      <c r="J8" s="35">
        <v>100</v>
      </c>
      <c r="K8" s="12">
        <v>1</v>
      </c>
      <c r="L8" s="36">
        <f t="shared" si="2"/>
        <v>100</v>
      </c>
      <c r="M8" s="32">
        <v>10</v>
      </c>
      <c r="N8" s="32">
        <v>2</v>
      </c>
      <c r="O8" s="70">
        <v>1.5676567656765676</v>
      </c>
      <c r="P8" s="40">
        <f t="shared" si="3"/>
        <v>31.353135313531354</v>
      </c>
      <c r="Q8" s="35">
        <v>75</v>
      </c>
      <c r="R8" s="12">
        <v>1</v>
      </c>
      <c r="S8" s="36">
        <f t="shared" si="4"/>
        <v>75</v>
      </c>
      <c r="T8" s="32">
        <v>100</v>
      </c>
      <c r="U8" s="12">
        <v>1</v>
      </c>
      <c r="V8" s="40">
        <f t="shared" si="5"/>
        <v>100</v>
      </c>
      <c r="W8" s="35">
        <v>50</v>
      </c>
      <c r="X8" s="32">
        <v>0</v>
      </c>
      <c r="Y8" s="70">
        <v>3.357142857142857</v>
      </c>
      <c r="Z8" s="36">
        <f t="shared" si="6"/>
        <v>0</v>
      </c>
      <c r="AA8" s="32">
        <v>150</v>
      </c>
      <c r="AB8" s="12">
        <v>0</v>
      </c>
      <c r="AC8" s="40">
        <f t="shared" si="7"/>
        <v>0</v>
      </c>
      <c r="AD8" s="35">
        <v>200</v>
      </c>
      <c r="AE8" s="12">
        <v>0</v>
      </c>
      <c r="AF8" s="36">
        <f t="shared" si="8"/>
        <v>0</v>
      </c>
      <c r="AG8" s="32">
        <v>50</v>
      </c>
      <c r="AH8" s="32">
        <v>2</v>
      </c>
      <c r="AI8" s="70">
        <v>1.34375</v>
      </c>
      <c r="AJ8" s="52">
        <f t="shared" si="9"/>
        <v>134.375</v>
      </c>
      <c r="AK8" s="16">
        <v>150</v>
      </c>
      <c r="AL8" s="10">
        <v>2</v>
      </c>
      <c r="AM8" s="27">
        <f t="shared" si="10"/>
        <v>300</v>
      </c>
      <c r="AN8" s="45">
        <v>200</v>
      </c>
      <c r="AO8" s="10">
        <v>2</v>
      </c>
      <c r="AP8" s="48">
        <f t="shared" si="11"/>
        <v>400</v>
      </c>
      <c r="AQ8" s="16">
        <v>50</v>
      </c>
      <c r="AR8" s="45">
        <v>3</v>
      </c>
      <c r="AS8" s="27">
        <f t="shared" si="12"/>
        <v>150</v>
      </c>
      <c r="AT8" s="45">
        <v>150</v>
      </c>
      <c r="AU8" s="10">
        <v>1</v>
      </c>
      <c r="AV8" s="48">
        <f t="shared" si="13"/>
        <v>150</v>
      </c>
      <c r="AW8" s="16">
        <v>300</v>
      </c>
      <c r="AX8" s="10">
        <v>0</v>
      </c>
      <c r="AY8" s="27">
        <f t="shared" si="14"/>
        <v>0</v>
      </c>
      <c r="AZ8" s="45">
        <v>300</v>
      </c>
      <c r="BA8" s="10">
        <v>2</v>
      </c>
      <c r="BB8" s="48">
        <f t="shared" si="15"/>
        <v>600</v>
      </c>
      <c r="BC8" s="16">
        <v>10</v>
      </c>
      <c r="BD8" s="10">
        <f>21+10+20+8+20</f>
        <v>79</v>
      </c>
      <c r="BE8" s="27">
        <f t="shared" si="16"/>
        <v>790</v>
      </c>
      <c r="BF8" s="16">
        <v>150</v>
      </c>
      <c r="BG8" s="10"/>
      <c r="BH8" s="27">
        <f t="shared" si="17"/>
        <v>0</v>
      </c>
      <c r="BI8" s="16">
        <v>150</v>
      </c>
      <c r="BJ8" s="10"/>
      <c r="BK8" s="27">
        <f t="shared" si="18"/>
        <v>0</v>
      </c>
      <c r="BL8" s="48">
        <v>925</v>
      </c>
      <c r="BM8" s="57">
        <f t="shared" si="19"/>
        <v>4173.9837134068375</v>
      </c>
      <c r="BO8" s="62"/>
      <c r="BP8" s="62"/>
      <c r="BQ8" s="62"/>
      <c r="BR8" s="62"/>
      <c r="BS8" s="62"/>
      <c r="BT8" s="62"/>
      <c r="BU8" s="62"/>
    </row>
    <row r="9" spans="1:73" ht="21" customHeight="1">
      <c r="A9" s="16">
        <v>7</v>
      </c>
      <c r="B9" s="23" t="s">
        <v>45</v>
      </c>
      <c r="C9" s="16">
        <v>10</v>
      </c>
      <c r="D9" s="45">
        <v>2</v>
      </c>
      <c r="E9" s="68">
        <v>3.429411764705882</v>
      </c>
      <c r="F9" s="27">
        <f t="shared" si="0"/>
        <v>68.58823529411764</v>
      </c>
      <c r="G9" s="26">
        <v>75</v>
      </c>
      <c r="H9" s="11">
        <v>2</v>
      </c>
      <c r="I9" s="58">
        <f t="shared" si="1"/>
        <v>150</v>
      </c>
      <c r="J9" s="35">
        <v>100</v>
      </c>
      <c r="K9" s="12">
        <v>1</v>
      </c>
      <c r="L9" s="36">
        <f t="shared" si="2"/>
        <v>100</v>
      </c>
      <c r="M9" s="32">
        <v>10</v>
      </c>
      <c r="N9" s="32">
        <v>6</v>
      </c>
      <c r="O9" s="70">
        <v>3.0254777070063694</v>
      </c>
      <c r="P9" s="40">
        <f t="shared" si="3"/>
        <v>181.52866242038218</v>
      </c>
      <c r="Q9" s="35">
        <v>75</v>
      </c>
      <c r="R9" s="12">
        <v>3</v>
      </c>
      <c r="S9" s="36">
        <f t="shared" si="4"/>
        <v>225</v>
      </c>
      <c r="T9" s="32">
        <v>100</v>
      </c>
      <c r="U9" s="12">
        <v>1</v>
      </c>
      <c r="V9" s="40">
        <f t="shared" si="5"/>
        <v>100</v>
      </c>
      <c r="W9" s="35">
        <v>50</v>
      </c>
      <c r="X9" s="32">
        <v>0</v>
      </c>
      <c r="Y9" s="70">
        <v>5.875</v>
      </c>
      <c r="Z9" s="36">
        <f t="shared" si="6"/>
        <v>0</v>
      </c>
      <c r="AA9" s="32">
        <v>150</v>
      </c>
      <c r="AB9" s="12">
        <v>0</v>
      </c>
      <c r="AC9" s="40">
        <f t="shared" si="7"/>
        <v>0</v>
      </c>
      <c r="AD9" s="35">
        <v>200</v>
      </c>
      <c r="AE9" s="12">
        <v>0</v>
      </c>
      <c r="AF9" s="36">
        <f t="shared" si="8"/>
        <v>0</v>
      </c>
      <c r="AG9" s="32">
        <v>50</v>
      </c>
      <c r="AH9" s="32">
        <v>0</v>
      </c>
      <c r="AI9" s="70">
        <v>3.909090909090909</v>
      </c>
      <c r="AJ9" s="52">
        <f t="shared" si="9"/>
        <v>0</v>
      </c>
      <c r="AK9" s="16">
        <v>150</v>
      </c>
      <c r="AL9" s="10">
        <v>0</v>
      </c>
      <c r="AM9" s="27">
        <f t="shared" si="10"/>
        <v>0</v>
      </c>
      <c r="AN9" s="45">
        <v>200</v>
      </c>
      <c r="AO9" s="10">
        <v>0</v>
      </c>
      <c r="AP9" s="48">
        <f t="shared" si="11"/>
        <v>0</v>
      </c>
      <c r="AQ9" s="16">
        <v>50</v>
      </c>
      <c r="AR9" s="45">
        <v>5</v>
      </c>
      <c r="AS9" s="27">
        <f t="shared" si="12"/>
        <v>250</v>
      </c>
      <c r="AT9" s="45">
        <v>150</v>
      </c>
      <c r="AU9" s="10">
        <v>2</v>
      </c>
      <c r="AV9" s="48">
        <f t="shared" si="13"/>
        <v>300</v>
      </c>
      <c r="AW9" s="16">
        <v>300</v>
      </c>
      <c r="AX9" s="10">
        <v>1</v>
      </c>
      <c r="AY9" s="27">
        <f t="shared" si="14"/>
        <v>300</v>
      </c>
      <c r="AZ9" s="45">
        <v>300</v>
      </c>
      <c r="BA9" s="10">
        <v>1</v>
      </c>
      <c r="BB9" s="48">
        <f t="shared" si="15"/>
        <v>300</v>
      </c>
      <c r="BC9" s="16">
        <v>10</v>
      </c>
      <c r="BD9" s="10">
        <f>17+9+4+22</f>
        <v>52</v>
      </c>
      <c r="BE9" s="27">
        <f t="shared" si="16"/>
        <v>520</v>
      </c>
      <c r="BF9" s="16">
        <v>150</v>
      </c>
      <c r="BG9" s="10">
        <v>1</v>
      </c>
      <c r="BH9" s="27">
        <f t="shared" si="17"/>
        <v>150</v>
      </c>
      <c r="BI9" s="16">
        <v>150</v>
      </c>
      <c r="BJ9" s="10"/>
      <c r="BK9" s="27">
        <f t="shared" si="18"/>
        <v>0</v>
      </c>
      <c r="BL9" s="48">
        <v>880</v>
      </c>
      <c r="BM9" s="57">
        <f t="shared" si="19"/>
        <v>3525.1168977145</v>
      </c>
      <c r="BO9" s="62"/>
      <c r="BP9" s="62"/>
      <c r="BQ9" s="62"/>
      <c r="BR9" s="62"/>
      <c r="BS9" s="62"/>
      <c r="BT9" s="62"/>
      <c r="BU9" s="62"/>
    </row>
    <row r="10" spans="1:73" ht="19.5" customHeight="1">
      <c r="A10" s="16">
        <v>8</v>
      </c>
      <c r="B10" s="23" t="s">
        <v>46</v>
      </c>
      <c r="C10" s="16">
        <v>10</v>
      </c>
      <c r="D10" s="45">
        <v>1</v>
      </c>
      <c r="E10" s="68">
        <v>4.940677966101695</v>
      </c>
      <c r="F10" s="27">
        <f t="shared" si="0"/>
        <v>49.40677966101695</v>
      </c>
      <c r="G10" s="26">
        <v>75</v>
      </c>
      <c r="H10" s="11">
        <v>1</v>
      </c>
      <c r="I10" s="58">
        <f t="shared" si="1"/>
        <v>75</v>
      </c>
      <c r="J10" s="35">
        <v>100</v>
      </c>
      <c r="K10" s="12">
        <v>0</v>
      </c>
      <c r="L10" s="36">
        <f t="shared" si="2"/>
        <v>0</v>
      </c>
      <c r="M10" s="32">
        <v>10</v>
      </c>
      <c r="N10" s="32">
        <v>5</v>
      </c>
      <c r="O10" s="70">
        <v>4.112554112554113</v>
      </c>
      <c r="P10" s="40">
        <f t="shared" si="3"/>
        <v>205.62770562770567</v>
      </c>
      <c r="Q10" s="35">
        <v>75</v>
      </c>
      <c r="R10" s="12">
        <v>0</v>
      </c>
      <c r="S10" s="36">
        <f t="shared" si="4"/>
        <v>0</v>
      </c>
      <c r="T10" s="32">
        <v>100</v>
      </c>
      <c r="U10" s="12">
        <v>0</v>
      </c>
      <c r="V10" s="40">
        <f t="shared" si="5"/>
        <v>0</v>
      </c>
      <c r="W10" s="35">
        <v>50</v>
      </c>
      <c r="X10" s="32">
        <v>0</v>
      </c>
      <c r="Y10" s="70">
        <v>7.833333333333333</v>
      </c>
      <c r="Z10" s="36">
        <f t="shared" si="6"/>
        <v>0</v>
      </c>
      <c r="AA10" s="32">
        <v>150</v>
      </c>
      <c r="AB10" s="12">
        <v>0</v>
      </c>
      <c r="AC10" s="40">
        <f t="shared" si="7"/>
        <v>0</v>
      </c>
      <c r="AD10" s="35">
        <v>200</v>
      </c>
      <c r="AE10" s="12">
        <v>0</v>
      </c>
      <c r="AF10" s="36">
        <f t="shared" si="8"/>
        <v>0</v>
      </c>
      <c r="AG10" s="32">
        <v>50</v>
      </c>
      <c r="AH10" s="32">
        <v>0</v>
      </c>
      <c r="AI10" s="70">
        <v>21.5</v>
      </c>
      <c r="AJ10" s="52">
        <f t="shared" si="9"/>
        <v>0</v>
      </c>
      <c r="AK10" s="16">
        <v>150</v>
      </c>
      <c r="AL10" s="10">
        <v>0</v>
      </c>
      <c r="AM10" s="27">
        <f t="shared" si="10"/>
        <v>0</v>
      </c>
      <c r="AN10" s="45">
        <v>200</v>
      </c>
      <c r="AO10" s="10">
        <v>0</v>
      </c>
      <c r="AP10" s="48">
        <f t="shared" si="11"/>
        <v>0</v>
      </c>
      <c r="AQ10" s="16">
        <v>50</v>
      </c>
      <c r="AR10" s="45">
        <v>0</v>
      </c>
      <c r="AS10" s="27">
        <f t="shared" si="12"/>
        <v>0</v>
      </c>
      <c r="AT10" s="45">
        <v>150</v>
      </c>
      <c r="AU10" s="10">
        <v>0</v>
      </c>
      <c r="AV10" s="48">
        <f t="shared" si="13"/>
        <v>0</v>
      </c>
      <c r="AW10" s="16">
        <v>300</v>
      </c>
      <c r="AX10" s="10">
        <v>0</v>
      </c>
      <c r="AY10" s="27">
        <f t="shared" si="14"/>
        <v>0</v>
      </c>
      <c r="AZ10" s="45">
        <v>300</v>
      </c>
      <c r="BA10" s="10">
        <v>0</v>
      </c>
      <c r="BB10" s="48">
        <f t="shared" si="15"/>
        <v>0</v>
      </c>
      <c r="BC10" s="16">
        <v>10</v>
      </c>
      <c r="BD10" s="10">
        <f>12+4+14</f>
        <v>30</v>
      </c>
      <c r="BE10" s="27">
        <f t="shared" si="16"/>
        <v>300</v>
      </c>
      <c r="BF10" s="16">
        <v>150</v>
      </c>
      <c r="BG10" s="10"/>
      <c r="BH10" s="27">
        <f t="shared" si="17"/>
        <v>0</v>
      </c>
      <c r="BI10" s="16">
        <v>150</v>
      </c>
      <c r="BJ10" s="10"/>
      <c r="BK10" s="27">
        <f t="shared" si="18"/>
        <v>0</v>
      </c>
      <c r="BL10" s="48">
        <v>365</v>
      </c>
      <c r="BM10" s="57">
        <f t="shared" si="19"/>
        <v>995.0344852887226</v>
      </c>
      <c r="BO10" s="62"/>
      <c r="BP10" s="62"/>
      <c r="BQ10" s="62"/>
      <c r="BR10" s="62"/>
      <c r="BS10" s="62"/>
      <c r="BT10" s="62"/>
      <c r="BU10" s="62"/>
    </row>
    <row r="11" spans="1:73" ht="18.75">
      <c r="A11" s="16">
        <v>9</v>
      </c>
      <c r="B11" s="23" t="s">
        <v>43</v>
      </c>
      <c r="C11" s="16">
        <v>10</v>
      </c>
      <c r="D11" s="45">
        <v>14</v>
      </c>
      <c r="E11" s="68">
        <v>3.1945205479452055</v>
      </c>
      <c r="F11" s="27">
        <f t="shared" si="0"/>
        <v>447.2328767123288</v>
      </c>
      <c r="G11" s="26">
        <v>75</v>
      </c>
      <c r="H11" s="11">
        <v>4</v>
      </c>
      <c r="I11" s="58">
        <f t="shared" si="1"/>
        <v>300</v>
      </c>
      <c r="J11" s="35">
        <v>100</v>
      </c>
      <c r="K11" s="12">
        <v>1</v>
      </c>
      <c r="L11" s="36">
        <f t="shared" si="2"/>
        <v>100</v>
      </c>
      <c r="M11" s="32">
        <v>10</v>
      </c>
      <c r="N11" s="32">
        <v>30</v>
      </c>
      <c r="O11" s="70">
        <v>2.1889400921658986</v>
      </c>
      <c r="P11" s="40">
        <f t="shared" si="3"/>
        <v>656.6820276497696</v>
      </c>
      <c r="Q11" s="35">
        <v>75</v>
      </c>
      <c r="R11" s="12">
        <v>9</v>
      </c>
      <c r="S11" s="36">
        <f t="shared" si="4"/>
        <v>675</v>
      </c>
      <c r="T11" s="32">
        <v>100</v>
      </c>
      <c r="U11" s="12">
        <v>4</v>
      </c>
      <c r="V11" s="40">
        <f t="shared" si="5"/>
        <v>400</v>
      </c>
      <c r="W11" s="35">
        <v>50</v>
      </c>
      <c r="X11" s="32">
        <v>1</v>
      </c>
      <c r="Y11" s="70">
        <v>5.222222222222222</v>
      </c>
      <c r="Z11" s="36">
        <f t="shared" si="6"/>
        <v>261.11111111111114</v>
      </c>
      <c r="AA11" s="32">
        <v>150</v>
      </c>
      <c r="AB11" s="12">
        <v>1</v>
      </c>
      <c r="AC11" s="40">
        <f t="shared" si="7"/>
        <v>150</v>
      </c>
      <c r="AD11" s="35">
        <v>200</v>
      </c>
      <c r="AE11" s="12">
        <v>1</v>
      </c>
      <c r="AF11" s="36">
        <f t="shared" si="8"/>
        <v>200</v>
      </c>
      <c r="AG11" s="32">
        <v>50</v>
      </c>
      <c r="AH11" s="32">
        <v>0</v>
      </c>
      <c r="AI11" s="70">
        <v>1.8695652173913044</v>
      </c>
      <c r="AJ11" s="52">
        <f t="shared" si="9"/>
        <v>0</v>
      </c>
      <c r="AK11" s="16">
        <v>150</v>
      </c>
      <c r="AL11" s="10">
        <v>0</v>
      </c>
      <c r="AM11" s="27">
        <f t="shared" si="10"/>
        <v>0</v>
      </c>
      <c r="AN11" s="45">
        <v>200</v>
      </c>
      <c r="AO11" s="10">
        <v>0</v>
      </c>
      <c r="AP11" s="48">
        <f t="shared" si="11"/>
        <v>0</v>
      </c>
      <c r="AQ11" s="16">
        <v>50</v>
      </c>
      <c r="AR11" s="45">
        <v>4</v>
      </c>
      <c r="AS11" s="27">
        <f t="shared" si="12"/>
        <v>200</v>
      </c>
      <c r="AT11" s="45">
        <v>150</v>
      </c>
      <c r="AU11" s="10">
        <v>2</v>
      </c>
      <c r="AV11" s="48">
        <f t="shared" si="13"/>
        <v>300</v>
      </c>
      <c r="AW11" s="16">
        <v>300</v>
      </c>
      <c r="AX11" s="10">
        <v>0</v>
      </c>
      <c r="AY11" s="27">
        <f t="shared" si="14"/>
        <v>0</v>
      </c>
      <c r="AZ11" s="45">
        <v>300</v>
      </c>
      <c r="BA11" s="10">
        <v>4</v>
      </c>
      <c r="BB11" s="48">
        <f t="shared" si="15"/>
        <v>1200</v>
      </c>
      <c r="BC11" s="16">
        <v>10</v>
      </c>
      <c r="BD11" s="10">
        <f>22+8+12+14</f>
        <v>56</v>
      </c>
      <c r="BE11" s="27">
        <f t="shared" si="16"/>
        <v>560</v>
      </c>
      <c r="BF11" s="16">
        <v>150</v>
      </c>
      <c r="BG11" s="10"/>
      <c r="BH11" s="27">
        <f t="shared" si="17"/>
        <v>0</v>
      </c>
      <c r="BI11" s="16">
        <v>150</v>
      </c>
      <c r="BJ11" s="10"/>
      <c r="BK11" s="27">
        <f t="shared" si="18"/>
        <v>0</v>
      </c>
      <c r="BL11" s="48">
        <v>890</v>
      </c>
      <c r="BM11" s="57">
        <f t="shared" si="19"/>
        <v>6340.02601547321</v>
      </c>
      <c r="BO11" s="62"/>
      <c r="BP11" s="62"/>
      <c r="BQ11" s="62"/>
      <c r="BR11" s="62"/>
      <c r="BS11" s="62"/>
      <c r="BT11" s="62"/>
      <c r="BU11" s="62"/>
    </row>
    <row r="12" spans="1:73" ht="18" customHeight="1">
      <c r="A12" s="16">
        <v>10</v>
      </c>
      <c r="B12" s="23" t="s">
        <v>6</v>
      </c>
      <c r="C12" s="16">
        <v>10</v>
      </c>
      <c r="D12" s="45">
        <v>0</v>
      </c>
      <c r="E12" s="68">
        <v>4.22463768115942</v>
      </c>
      <c r="F12" s="27">
        <f t="shared" si="0"/>
        <v>0</v>
      </c>
      <c r="G12" s="26">
        <v>75</v>
      </c>
      <c r="H12" s="11">
        <v>0</v>
      </c>
      <c r="I12" s="58">
        <f t="shared" si="1"/>
        <v>0</v>
      </c>
      <c r="J12" s="35">
        <v>100</v>
      </c>
      <c r="K12" s="12">
        <v>0</v>
      </c>
      <c r="L12" s="36">
        <f t="shared" si="2"/>
        <v>0</v>
      </c>
      <c r="M12" s="32">
        <v>10</v>
      </c>
      <c r="N12" s="32">
        <v>0</v>
      </c>
      <c r="O12" s="70">
        <v>4.545454545454546</v>
      </c>
      <c r="P12" s="40">
        <f t="shared" si="3"/>
        <v>0</v>
      </c>
      <c r="Q12" s="35">
        <v>75</v>
      </c>
      <c r="R12" s="12">
        <v>0</v>
      </c>
      <c r="S12" s="36">
        <f t="shared" si="4"/>
        <v>0</v>
      </c>
      <c r="T12" s="32">
        <v>100</v>
      </c>
      <c r="U12" s="12">
        <v>0</v>
      </c>
      <c r="V12" s="40">
        <f t="shared" si="5"/>
        <v>0</v>
      </c>
      <c r="W12" s="35">
        <v>50</v>
      </c>
      <c r="X12" s="32">
        <v>0</v>
      </c>
      <c r="Y12" s="70">
        <v>5.875</v>
      </c>
      <c r="Z12" s="36">
        <f t="shared" si="6"/>
        <v>0</v>
      </c>
      <c r="AA12" s="32">
        <v>150</v>
      </c>
      <c r="AB12" s="12">
        <v>0</v>
      </c>
      <c r="AC12" s="40">
        <f t="shared" si="7"/>
        <v>0</v>
      </c>
      <c r="AD12" s="35">
        <v>200</v>
      </c>
      <c r="AE12" s="12">
        <v>0</v>
      </c>
      <c r="AF12" s="36">
        <f t="shared" si="8"/>
        <v>0</v>
      </c>
      <c r="AG12" s="32">
        <v>50</v>
      </c>
      <c r="AH12" s="32">
        <v>0</v>
      </c>
      <c r="AI12" s="70">
        <v>4.777777777777778</v>
      </c>
      <c r="AJ12" s="52">
        <f t="shared" si="9"/>
        <v>0</v>
      </c>
      <c r="AK12" s="16">
        <v>150</v>
      </c>
      <c r="AL12" s="10">
        <v>0</v>
      </c>
      <c r="AM12" s="27">
        <f t="shared" si="10"/>
        <v>0</v>
      </c>
      <c r="AN12" s="45">
        <v>200</v>
      </c>
      <c r="AO12" s="10">
        <v>0</v>
      </c>
      <c r="AP12" s="48">
        <f t="shared" si="11"/>
        <v>0</v>
      </c>
      <c r="AQ12" s="16">
        <v>50</v>
      </c>
      <c r="AR12" s="45">
        <v>0</v>
      </c>
      <c r="AS12" s="27">
        <f t="shared" si="12"/>
        <v>0</v>
      </c>
      <c r="AT12" s="45">
        <v>150</v>
      </c>
      <c r="AU12" s="10">
        <v>0</v>
      </c>
      <c r="AV12" s="48">
        <f t="shared" si="13"/>
        <v>0</v>
      </c>
      <c r="AW12" s="16">
        <v>300</v>
      </c>
      <c r="AX12" s="10">
        <v>0</v>
      </c>
      <c r="AY12" s="27">
        <f t="shared" si="14"/>
        <v>0</v>
      </c>
      <c r="AZ12" s="45">
        <v>300</v>
      </c>
      <c r="BA12" s="10">
        <v>0</v>
      </c>
      <c r="BB12" s="48">
        <f t="shared" si="15"/>
        <v>0</v>
      </c>
      <c r="BC12" s="16">
        <v>10</v>
      </c>
      <c r="BD12" s="10">
        <f>15+4</f>
        <v>19</v>
      </c>
      <c r="BE12" s="27">
        <f t="shared" si="16"/>
        <v>190</v>
      </c>
      <c r="BF12" s="16">
        <v>150</v>
      </c>
      <c r="BG12" s="10"/>
      <c r="BH12" s="27">
        <f t="shared" si="17"/>
        <v>0</v>
      </c>
      <c r="BI12" s="16">
        <v>150</v>
      </c>
      <c r="BJ12" s="10"/>
      <c r="BK12" s="27">
        <f t="shared" si="18"/>
        <v>0</v>
      </c>
      <c r="BL12" s="48">
        <v>195</v>
      </c>
      <c r="BM12" s="57">
        <f t="shared" si="19"/>
        <v>385</v>
      </c>
      <c r="BO12" s="62"/>
      <c r="BP12" s="62"/>
      <c r="BQ12" s="62"/>
      <c r="BR12" s="62"/>
      <c r="BS12" s="62"/>
      <c r="BT12" s="62"/>
      <c r="BU12" s="62"/>
    </row>
    <row r="13" spans="1:73" ht="15.75" customHeight="1">
      <c r="A13" s="16">
        <v>11</v>
      </c>
      <c r="B13" s="23" t="s">
        <v>7</v>
      </c>
      <c r="C13" s="16">
        <v>10</v>
      </c>
      <c r="D13" s="45">
        <v>8</v>
      </c>
      <c r="E13" s="68">
        <v>3.284507042253521</v>
      </c>
      <c r="F13" s="27">
        <f t="shared" si="0"/>
        <v>262.7605633802817</v>
      </c>
      <c r="G13" s="26">
        <v>75</v>
      </c>
      <c r="H13" s="11">
        <v>4</v>
      </c>
      <c r="I13" s="58">
        <f t="shared" si="1"/>
        <v>300</v>
      </c>
      <c r="J13" s="35">
        <v>100</v>
      </c>
      <c r="K13" s="12">
        <v>4</v>
      </c>
      <c r="L13" s="36">
        <f t="shared" si="2"/>
        <v>400</v>
      </c>
      <c r="M13" s="32">
        <v>10</v>
      </c>
      <c r="N13" s="32">
        <v>7</v>
      </c>
      <c r="O13" s="70">
        <v>2.6243093922651934</v>
      </c>
      <c r="P13" s="40">
        <f t="shared" si="3"/>
        <v>183.70165745856355</v>
      </c>
      <c r="Q13" s="35">
        <v>75</v>
      </c>
      <c r="R13" s="12">
        <v>4</v>
      </c>
      <c r="S13" s="36">
        <f t="shared" si="4"/>
        <v>300</v>
      </c>
      <c r="T13" s="32">
        <v>100</v>
      </c>
      <c r="U13" s="12">
        <v>2</v>
      </c>
      <c r="V13" s="40">
        <f t="shared" si="5"/>
        <v>200</v>
      </c>
      <c r="W13" s="35">
        <v>50</v>
      </c>
      <c r="X13" s="32">
        <v>1</v>
      </c>
      <c r="Y13" s="70">
        <v>4.2727272727272725</v>
      </c>
      <c r="Z13" s="36">
        <f t="shared" si="6"/>
        <v>213.63636363636363</v>
      </c>
      <c r="AA13" s="32">
        <v>150</v>
      </c>
      <c r="AB13" s="12">
        <v>1</v>
      </c>
      <c r="AC13" s="40">
        <f t="shared" si="7"/>
        <v>150</v>
      </c>
      <c r="AD13" s="35">
        <v>200</v>
      </c>
      <c r="AE13" s="12">
        <v>1</v>
      </c>
      <c r="AF13" s="36">
        <f t="shared" si="8"/>
        <v>200</v>
      </c>
      <c r="AG13" s="32">
        <v>50</v>
      </c>
      <c r="AH13" s="32">
        <v>1</v>
      </c>
      <c r="AI13" s="70">
        <v>2.0476190476190474</v>
      </c>
      <c r="AJ13" s="52">
        <f t="shared" si="9"/>
        <v>102.38095238095238</v>
      </c>
      <c r="AK13" s="16">
        <v>150</v>
      </c>
      <c r="AL13" s="10">
        <v>1</v>
      </c>
      <c r="AM13" s="27">
        <f t="shared" si="10"/>
        <v>150</v>
      </c>
      <c r="AN13" s="45">
        <v>200</v>
      </c>
      <c r="AO13" s="10">
        <v>1</v>
      </c>
      <c r="AP13" s="48">
        <f t="shared" si="11"/>
        <v>200</v>
      </c>
      <c r="AQ13" s="16">
        <v>50</v>
      </c>
      <c r="AR13" s="45">
        <v>5</v>
      </c>
      <c r="AS13" s="27">
        <f t="shared" si="12"/>
        <v>250</v>
      </c>
      <c r="AT13" s="45">
        <v>150</v>
      </c>
      <c r="AU13" s="10">
        <v>4</v>
      </c>
      <c r="AV13" s="48">
        <f t="shared" si="13"/>
        <v>600</v>
      </c>
      <c r="AW13" s="16">
        <v>300</v>
      </c>
      <c r="AX13" s="10">
        <v>2</v>
      </c>
      <c r="AY13" s="27">
        <f t="shared" si="14"/>
        <v>600</v>
      </c>
      <c r="AZ13" s="45">
        <v>300</v>
      </c>
      <c r="BA13" s="10">
        <v>4</v>
      </c>
      <c r="BB13" s="48">
        <f t="shared" si="15"/>
        <v>1200</v>
      </c>
      <c r="BC13" s="16">
        <v>10</v>
      </c>
      <c r="BD13" s="10">
        <f>26+16+20</f>
        <v>62</v>
      </c>
      <c r="BE13" s="27">
        <f t="shared" si="16"/>
        <v>620</v>
      </c>
      <c r="BF13" s="16">
        <v>150</v>
      </c>
      <c r="BG13" s="10">
        <v>1</v>
      </c>
      <c r="BH13" s="27">
        <f t="shared" si="17"/>
        <v>150</v>
      </c>
      <c r="BI13" s="16">
        <v>150</v>
      </c>
      <c r="BJ13" s="10">
        <v>2</v>
      </c>
      <c r="BK13" s="27">
        <f t="shared" si="18"/>
        <v>300</v>
      </c>
      <c r="BL13" s="48">
        <v>855</v>
      </c>
      <c r="BM13" s="57">
        <f t="shared" si="19"/>
        <v>7237.479536856161</v>
      </c>
      <c r="BO13" s="62"/>
      <c r="BP13" s="62"/>
      <c r="BQ13" s="62"/>
      <c r="BR13" s="62"/>
      <c r="BS13" s="62"/>
      <c r="BT13" s="62"/>
      <c r="BU13" s="62"/>
    </row>
    <row r="14" spans="1:73" ht="18.75">
      <c r="A14" s="16">
        <v>12</v>
      </c>
      <c r="B14" s="23" t="s">
        <v>8</v>
      </c>
      <c r="C14" s="16">
        <v>10</v>
      </c>
      <c r="D14" s="45">
        <v>0</v>
      </c>
      <c r="E14" s="68">
        <v>5.83</v>
      </c>
      <c r="F14" s="27">
        <f t="shared" si="0"/>
        <v>0</v>
      </c>
      <c r="G14" s="26">
        <v>75</v>
      </c>
      <c r="H14" s="11">
        <v>0</v>
      </c>
      <c r="I14" s="58">
        <f t="shared" si="1"/>
        <v>0</v>
      </c>
      <c r="J14" s="35">
        <v>100</v>
      </c>
      <c r="K14" s="12">
        <v>0</v>
      </c>
      <c r="L14" s="36">
        <f t="shared" si="2"/>
        <v>0</v>
      </c>
      <c r="M14" s="32">
        <v>10</v>
      </c>
      <c r="N14" s="32">
        <v>0</v>
      </c>
      <c r="O14" s="70">
        <v>4.185022026431718</v>
      </c>
      <c r="P14" s="40">
        <f t="shared" si="3"/>
        <v>0</v>
      </c>
      <c r="Q14" s="35">
        <v>75</v>
      </c>
      <c r="R14" s="12">
        <v>0</v>
      </c>
      <c r="S14" s="36">
        <f t="shared" si="4"/>
        <v>0</v>
      </c>
      <c r="T14" s="32">
        <v>100</v>
      </c>
      <c r="U14" s="12">
        <v>0</v>
      </c>
      <c r="V14" s="40">
        <f t="shared" si="5"/>
        <v>0</v>
      </c>
      <c r="W14" s="35">
        <v>50</v>
      </c>
      <c r="X14" s="32">
        <v>0</v>
      </c>
      <c r="Y14" s="70">
        <v>11.75</v>
      </c>
      <c r="Z14" s="36">
        <f t="shared" si="6"/>
        <v>0</v>
      </c>
      <c r="AA14" s="32">
        <v>150</v>
      </c>
      <c r="AB14" s="12">
        <v>0</v>
      </c>
      <c r="AC14" s="40">
        <f t="shared" si="7"/>
        <v>0</v>
      </c>
      <c r="AD14" s="35">
        <v>200</v>
      </c>
      <c r="AE14" s="12">
        <v>0</v>
      </c>
      <c r="AF14" s="36">
        <f t="shared" si="8"/>
        <v>0</v>
      </c>
      <c r="AG14" s="32">
        <v>50</v>
      </c>
      <c r="AH14" s="32">
        <v>0</v>
      </c>
      <c r="AI14" s="70">
        <v>4.3</v>
      </c>
      <c r="AJ14" s="52">
        <f t="shared" si="9"/>
        <v>0</v>
      </c>
      <c r="AK14" s="16">
        <v>150</v>
      </c>
      <c r="AL14" s="10">
        <v>0</v>
      </c>
      <c r="AM14" s="27">
        <f t="shared" si="10"/>
        <v>0</v>
      </c>
      <c r="AN14" s="45">
        <v>200</v>
      </c>
      <c r="AO14" s="10">
        <v>0</v>
      </c>
      <c r="AP14" s="48">
        <f t="shared" si="11"/>
        <v>0</v>
      </c>
      <c r="AQ14" s="16">
        <v>50</v>
      </c>
      <c r="AR14" s="45">
        <v>1</v>
      </c>
      <c r="AS14" s="27">
        <f t="shared" si="12"/>
        <v>50</v>
      </c>
      <c r="AT14" s="45">
        <v>150</v>
      </c>
      <c r="AU14" s="10">
        <v>0</v>
      </c>
      <c r="AV14" s="48">
        <f t="shared" si="13"/>
        <v>0</v>
      </c>
      <c r="AW14" s="16">
        <v>300</v>
      </c>
      <c r="AX14" s="10">
        <v>0</v>
      </c>
      <c r="AY14" s="27">
        <f t="shared" si="14"/>
        <v>0</v>
      </c>
      <c r="AZ14" s="45">
        <v>300</v>
      </c>
      <c r="BA14" s="10">
        <v>0</v>
      </c>
      <c r="BB14" s="48">
        <f t="shared" si="15"/>
        <v>0</v>
      </c>
      <c r="BC14" s="16">
        <v>10</v>
      </c>
      <c r="BD14" s="10">
        <f>13+2+8+8+48</f>
        <v>79</v>
      </c>
      <c r="BE14" s="27">
        <f t="shared" si="16"/>
        <v>790</v>
      </c>
      <c r="BF14" s="16">
        <v>150</v>
      </c>
      <c r="BG14" s="10"/>
      <c r="BH14" s="27">
        <f t="shared" si="17"/>
        <v>0</v>
      </c>
      <c r="BI14" s="16">
        <v>150</v>
      </c>
      <c r="BJ14" s="10"/>
      <c r="BK14" s="27">
        <f t="shared" si="18"/>
        <v>0</v>
      </c>
      <c r="BL14" s="48">
        <v>520</v>
      </c>
      <c r="BM14" s="57">
        <f t="shared" si="19"/>
        <v>1360</v>
      </c>
      <c r="BO14" s="62"/>
      <c r="BP14" s="62"/>
      <c r="BQ14" s="62"/>
      <c r="BR14" s="62"/>
      <c r="BS14" s="62"/>
      <c r="BT14" s="62"/>
      <c r="BU14" s="62"/>
    </row>
    <row r="15" spans="1:73" ht="18.75">
      <c r="A15" s="16">
        <v>13</v>
      </c>
      <c r="B15" s="23" t="s">
        <v>9</v>
      </c>
      <c r="C15" s="16">
        <v>10</v>
      </c>
      <c r="D15" s="45">
        <v>7</v>
      </c>
      <c r="E15" s="68">
        <v>1.9530988274706869</v>
      </c>
      <c r="F15" s="27">
        <f t="shared" si="0"/>
        <v>136.71691792294808</v>
      </c>
      <c r="G15" s="26">
        <v>75</v>
      </c>
      <c r="H15" s="11">
        <v>2</v>
      </c>
      <c r="I15" s="58">
        <f t="shared" si="1"/>
        <v>150</v>
      </c>
      <c r="J15" s="35">
        <v>100</v>
      </c>
      <c r="K15" s="12">
        <v>2</v>
      </c>
      <c r="L15" s="36">
        <f t="shared" si="2"/>
        <v>200</v>
      </c>
      <c r="M15" s="32">
        <v>10</v>
      </c>
      <c r="N15" s="32">
        <v>4</v>
      </c>
      <c r="O15" s="70">
        <v>1.5031645569620253</v>
      </c>
      <c r="P15" s="40">
        <f t="shared" si="3"/>
        <v>60.12658227848101</v>
      </c>
      <c r="Q15" s="35">
        <v>75</v>
      </c>
      <c r="R15" s="12">
        <v>2</v>
      </c>
      <c r="S15" s="36">
        <f t="shared" si="4"/>
        <v>150</v>
      </c>
      <c r="T15" s="32">
        <v>100</v>
      </c>
      <c r="U15" s="12">
        <v>2</v>
      </c>
      <c r="V15" s="40">
        <f t="shared" si="5"/>
        <v>200</v>
      </c>
      <c r="W15" s="35">
        <v>50</v>
      </c>
      <c r="X15" s="32">
        <v>0</v>
      </c>
      <c r="Y15" s="70">
        <v>3.6153846153846154</v>
      </c>
      <c r="Z15" s="36">
        <f t="shared" si="6"/>
        <v>0</v>
      </c>
      <c r="AA15" s="32">
        <v>150</v>
      </c>
      <c r="AB15" s="12">
        <v>0</v>
      </c>
      <c r="AC15" s="40">
        <f t="shared" si="7"/>
        <v>0</v>
      </c>
      <c r="AD15" s="35">
        <v>200</v>
      </c>
      <c r="AE15" s="12">
        <v>0</v>
      </c>
      <c r="AF15" s="36">
        <f t="shared" si="8"/>
        <v>0</v>
      </c>
      <c r="AG15" s="32">
        <v>50</v>
      </c>
      <c r="AH15" s="32">
        <v>0</v>
      </c>
      <c r="AI15" s="70">
        <v>1.162162162162162</v>
      </c>
      <c r="AJ15" s="52">
        <f t="shared" si="9"/>
        <v>0</v>
      </c>
      <c r="AK15" s="16">
        <v>150</v>
      </c>
      <c r="AL15" s="10">
        <v>0</v>
      </c>
      <c r="AM15" s="27">
        <f t="shared" si="10"/>
        <v>0</v>
      </c>
      <c r="AN15" s="45">
        <v>200</v>
      </c>
      <c r="AO15" s="10">
        <v>0</v>
      </c>
      <c r="AP15" s="48">
        <f t="shared" si="11"/>
        <v>0</v>
      </c>
      <c r="AQ15" s="16">
        <v>50</v>
      </c>
      <c r="AR15" s="45">
        <v>3</v>
      </c>
      <c r="AS15" s="27">
        <f t="shared" si="12"/>
        <v>150</v>
      </c>
      <c r="AT15" s="45">
        <v>150</v>
      </c>
      <c r="AU15" s="10">
        <v>1</v>
      </c>
      <c r="AV15" s="48">
        <f t="shared" si="13"/>
        <v>150</v>
      </c>
      <c r="AW15" s="16">
        <v>300</v>
      </c>
      <c r="AX15" s="10">
        <v>1</v>
      </c>
      <c r="AY15" s="27">
        <f t="shared" si="14"/>
        <v>300</v>
      </c>
      <c r="AZ15" s="45">
        <v>300</v>
      </c>
      <c r="BA15" s="10">
        <v>4</v>
      </c>
      <c r="BB15" s="48">
        <f t="shared" si="15"/>
        <v>1200</v>
      </c>
      <c r="BC15" s="16">
        <v>10</v>
      </c>
      <c r="BD15" s="10">
        <f>34+20+4+14</f>
        <v>72</v>
      </c>
      <c r="BE15" s="27">
        <f t="shared" si="16"/>
        <v>720</v>
      </c>
      <c r="BF15" s="16">
        <v>150</v>
      </c>
      <c r="BG15" s="10">
        <v>1</v>
      </c>
      <c r="BH15" s="27">
        <f t="shared" si="17"/>
        <v>150</v>
      </c>
      <c r="BI15" s="16">
        <v>150</v>
      </c>
      <c r="BJ15" s="10">
        <v>1</v>
      </c>
      <c r="BK15" s="27">
        <f t="shared" si="18"/>
        <v>150</v>
      </c>
      <c r="BL15" s="48">
        <v>1030</v>
      </c>
      <c r="BM15" s="57">
        <f t="shared" si="19"/>
        <v>4746.843500201429</v>
      </c>
      <c r="BO15" s="62"/>
      <c r="BP15" s="62"/>
      <c r="BQ15" s="62"/>
      <c r="BR15" s="62"/>
      <c r="BS15" s="62"/>
      <c r="BT15" s="62"/>
      <c r="BU15" s="62"/>
    </row>
    <row r="16" spans="1:73" ht="18.75">
      <c r="A16" s="16">
        <v>14</v>
      </c>
      <c r="B16" s="23" t="s">
        <v>10</v>
      </c>
      <c r="C16" s="16">
        <v>10</v>
      </c>
      <c r="D16" s="45">
        <v>3</v>
      </c>
      <c r="E16" s="68">
        <v>2.6439909297052155</v>
      </c>
      <c r="F16" s="27">
        <f t="shared" si="0"/>
        <v>79.31972789115646</v>
      </c>
      <c r="G16" s="26">
        <v>75</v>
      </c>
      <c r="H16" s="11">
        <v>0</v>
      </c>
      <c r="I16" s="58">
        <f t="shared" si="1"/>
        <v>0</v>
      </c>
      <c r="J16" s="35">
        <v>100</v>
      </c>
      <c r="K16" s="12">
        <v>0</v>
      </c>
      <c r="L16" s="36">
        <f t="shared" si="2"/>
        <v>0</v>
      </c>
      <c r="M16" s="32">
        <v>10</v>
      </c>
      <c r="N16" s="32">
        <v>0</v>
      </c>
      <c r="O16" s="70">
        <v>1.6323024054982818</v>
      </c>
      <c r="P16" s="40">
        <f t="shared" si="3"/>
        <v>0</v>
      </c>
      <c r="Q16" s="35">
        <v>75</v>
      </c>
      <c r="R16" s="12">
        <v>0</v>
      </c>
      <c r="S16" s="36">
        <f t="shared" si="4"/>
        <v>0</v>
      </c>
      <c r="T16" s="32">
        <v>100</v>
      </c>
      <c r="U16" s="12">
        <v>0</v>
      </c>
      <c r="V16" s="40">
        <f t="shared" si="5"/>
        <v>0</v>
      </c>
      <c r="W16" s="35">
        <v>50</v>
      </c>
      <c r="X16" s="32">
        <v>1</v>
      </c>
      <c r="Y16" s="70">
        <v>3.6153846153846154</v>
      </c>
      <c r="Z16" s="36">
        <f t="shared" si="6"/>
        <v>180.76923076923077</v>
      </c>
      <c r="AA16" s="32">
        <v>150</v>
      </c>
      <c r="AB16" s="12">
        <v>1</v>
      </c>
      <c r="AC16" s="40">
        <f t="shared" si="7"/>
        <v>150</v>
      </c>
      <c r="AD16" s="35">
        <v>200</v>
      </c>
      <c r="AE16" s="12">
        <v>1</v>
      </c>
      <c r="AF16" s="36">
        <f t="shared" si="8"/>
        <v>200</v>
      </c>
      <c r="AG16" s="32">
        <v>50</v>
      </c>
      <c r="AH16" s="32">
        <v>0</v>
      </c>
      <c r="AI16" s="70">
        <v>3.0714285714285716</v>
      </c>
      <c r="AJ16" s="52">
        <f t="shared" si="9"/>
        <v>0</v>
      </c>
      <c r="AK16" s="16">
        <v>150</v>
      </c>
      <c r="AL16" s="10">
        <v>0</v>
      </c>
      <c r="AM16" s="27">
        <f t="shared" si="10"/>
        <v>0</v>
      </c>
      <c r="AN16" s="45">
        <v>200</v>
      </c>
      <c r="AO16" s="10">
        <v>0</v>
      </c>
      <c r="AP16" s="48">
        <f t="shared" si="11"/>
        <v>0</v>
      </c>
      <c r="AQ16" s="16">
        <v>50</v>
      </c>
      <c r="AR16" s="45">
        <v>1</v>
      </c>
      <c r="AS16" s="27">
        <f t="shared" si="12"/>
        <v>50</v>
      </c>
      <c r="AT16" s="45">
        <v>150</v>
      </c>
      <c r="AU16" s="10">
        <v>1</v>
      </c>
      <c r="AV16" s="48">
        <f t="shared" si="13"/>
        <v>150</v>
      </c>
      <c r="AW16" s="16">
        <v>300</v>
      </c>
      <c r="AX16" s="10">
        <v>0</v>
      </c>
      <c r="AY16" s="27">
        <f t="shared" si="14"/>
        <v>0</v>
      </c>
      <c r="AZ16" s="45">
        <v>300</v>
      </c>
      <c r="BA16" s="10">
        <v>0</v>
      </c>
      <c r="BB16" s="48">
        <f t="shared" si="15"/>
        <v>0</v>
      </c>
      <c r="BC16" s="16">
        <v>10</v>
      </c>
      <c r="BD16" s="10">
        <f>11+24</f>
        <v>35</v>
      </c>
      <c r="BE16" s="27">
        <f t="shared" si="16"/>
        <v>350</v>
      </c>
      <c r="BF16" s="16">
        <v>150</v>
      </c>
      <c r="BG16" s="10"/>
      <c r="BH16" s="27">
        <f t="shared" si="17"/>
        <v>0</v>
      </c>
      <c r="BI16" s="16">
        <v>150</v>
      </c>
      <c r="BJ16" s="10"/>
      <c r="BK16" s="27">
        <f t="shared" si="18"/>
        <v>0</v>
      </c>
      <c r="BL16" s="48">
        <v>140</v>
      </c>
      <c r="BM16" s="57">
        <f t="shared" si="19"/>
        <v>1300.088958660387</v>
      </c>
      <c r="BO16" s="62"/>
      <c r="BP16" s="62"/>
      <c r="BQ16" s="62"/>
      <c r="BR16" s="62"/>
      <c r="BS16" s="62"/>
      <c r="BT16" s="62"/>
      <c r="BU16" s="62"/>
    </row>
    <row r="17" spans="1:73" ht="18.75">
      <c r="A17" s="16">
        <v>15</v>
      </c>
      <c r="B17" s="23" t="s">
        <v>11</v>
      </c>
      <c r="C17" s="16">
        <v>10</v>
      </c>
      <c r="D17" s="45">
        <v>2</v>
      </c>
      <c r="E17" s="68">
        <v>8.96923076923077</v>
      </c>
      <c r="F17" s="27">
        <f t="shared" si="0"/>
        <v>179.3846153846154</v>
      </c>
      <c r="G17" s="26">
        <v>75</v>
      </c>
      <c r="H17" s="11">
        <v>1</v>
      </c>
      <c r="I17" s="58">
        <f t="shared" si="1"/>
        <v>75</v>
      </c>
      <c r="J17" s="35">
        <v>100</v>
      </c>
      <c r="K17" s="12">
        <v>1</v>
      </c>
      <c r="L17" s="36">
        <f t="shared" si="2"/>
        <v>100</v>
      </c>
      <c r="M17" s="32">
        <v>10</v>
      </c>
      <c r="N17" s="32">
        <v>1</v>
      </c>
      <c r="O17" s="70">
        <v>7.142857142857143</v>
      </c>
      <c r="P17" s="40">
        <f t="shared" si="3"/>
        <v>71.42857142857143</v>
      </c>
      <c r="Q17" s="35">
        <v>75</v>
      </c>
      <c r="R17" s="12">
        <v>1</v>
      </c>
      <c r="S17" s="36">
        <f t="shared" si="4"/>
        <v>75</v>
      </c>
      <c r="T17" s="32">
        <v>100</v>
      </c>
      <c r="U17" s="12">
        <v>1</v>
      </c>
      <c r="V17" s="40">
        <f t="shared" si="5"/>
        <v>100</v>
      </c>
      <c r="W17" s="35">
        <v>50</v>
      </c>
      <c r="X17" s="32">
        <v>0</v>
      </c>
      <c r="Y17" s="70">
        <v>11.75</v>
      </c>
      <c r="Z17" s="36">
        <f t="shared" si="6"/>
        <v>0</v>
      </c>
      <c r="AA17" s="32">
        <v>150</v>
      </c>
      <c r="AB17" s="12">
        <v>0</v>
      </c>
      <c r="AC17" s="40">
        <f t="shared" si="7"/>
        <v>0</v>
      </c>
      <c r="AD17" s="35">
        <v>200</v>
      </c>
      <c r="AE17" s="12">
        <v>0</v>
      </c>
      <c r="AF17" s="36">
        <f t="shared" si="8"/>
        <v>0</v>
      </c>
      <c r="AG17" s="32">
        <v>50</v>
      </c>
      <c r="AH17" s="32">
        <v>0</v>
      </c>
      <c r="AI17" s="70">
        <v>7.166666666666667</v>
      </c>
      <c r="AJ17" s="52">
        <f t="shared" si="9"/>
        <v>0</v>
      </c>
      <c r="AK17" s="16">
        <v>150</v>
      </c>
      <c r="AL17" s="10">
        <v>0</v>
      </c>
      <c r="AM17" s="27">
        <f t="shared" si="10"/>
        <v>0</v>
      </c>
      <c r="AN17" s="45">
        <v>200</v>
      </c>
      <c r="AO17" s="10">
        <v>0</v>
      </c>
      <c r="AP17" s="48">
        <f t="shared" si="11"/>
        <v>0</v>
      </c>
      <c r="AQ17" s="16">
        <v>50</v>
      </c>
      <c r="AR17" s="45">
        <v>0</v>
      </c>
      <c r="AS17" s="27">
        <f t="shared" si="12"/>
        <v>0</v>
      </c>
      <c r="AT17" s="45">
        <v>150</v>
      </c>
      <c r="AU17" s="10">
        <v>0</v>
      </c>
      <c r="AV17" s="48">
        <f t="shared" si="13"/>
        <v>0</v>
      </c>
      <c r="AW17" s="16">
        <v>300</v>
      </c>
      <c r="AX17" s="10">
        <v>0</v>
      </c>
      <c r="AY17" s="27">
        <f t="shared" si="14"/>
        <v>0</v>
      </c>
      <c r="AZ17" s="45">
        <v>300</v>
      </c>
      <c r="BA17" s="10">
        <v>2</v>
      </c>
      <c r="BB17" s="48">
        <f t="shared" si="15"/>
        <v>600</v>
      </c>
      <c r="BC17" s="16">
        <v>10</v>
      </c>
      <c r="BD17" s="10">
        <f>3+4+4+8</f>
        <v>19</v>
      </c>
      <c r="BE17" s="27">
        <f t="shared" si="16"/>
        <v>190</v>
      </c>
      <c r="BF17" s="16">
        <v>150</v>
      </c>
      <c r="BG17" s="10"/>
      <c r="BH17" s="27">
        <f t="shared" si="17"/>
        <v>0</v>
      </c>
      <c r="BI17" s="16">
        <v>150</v>
      </c>
      <c r="BJ17" s="10"/>
      <c r="BK17" s="27">
        <f t="shared" si="18"/>
        <v>0</v>
      </c>
      <c r="BL17" s="48">
        <v>450</v>
      </c>
      <c r="BM17" s="57">
        <f t="shared" si="19"/>
        <v>1840.8131868131868</v>
      </c>
      <c r="BO17" s="62"/>
      <c r="BP17" s="62"/>
      <c r="BQ17" s="62"/>
      <c r="BR17" s="62"/>
      <c r="BS17" s="62"/>
      <c r="BT17" s="62"/>
      <c r="BU17" s="62"/>
    </row>
    <row r="18" spans="1:73" ht="18.75">
      <c r="A18" s="16">
        <v>16</v>
      </c>
      <c r="B18" s="23" t="s">
        <v>12</v>
      </c>
      <c r="C18" s="16">
        <v>10</v>
      </c>
      <c r="D18" s="45">
        <v>10</v>
      </c>
      <c r="E18" s="68">
        <v>2.3043478260869565</v>
      </c>
      <c r="F18" s="27">
        <f t="shared" si="0"/>
        <v>230.43478260869566</v>
      </c>
      <c r="G18" s="26">
        <v>75</v>
      </c>
      <c r="H18" s="11">
        <v>6</v>
      </c>
      <c r="I18" s="58">
        <f t="shared" si="1"/>
        <v>450</v>
      </c>
      <c r="J18" s="35">
        <v>100</v>
      </c>
      <c r="K18" s="12">
        <v>2</v>
      </c>
      <c r="L18" s="36">
        <f t="shared" si="2"/>
        <v>200</v>
      </c>
      <c r="M18" s="32">
        <v>10</v>
      </c>
      <c r="N18" s="32">
        <v>2</v>
      </c>
      <c r="O18" s="70">
        <v>1.873767258382643</v>
      </c>
      <c r="P18" s="40">
        <f t="shared" si="3"/>
        <v>37.47534516765286</v>
      </c>
      <c r="Q18" s="35">
        <v>75</v>
      </c>
      <c r="R18" s="12">
        <v>1</v>
      </c>
      <c r="S18" s="36">
        <f t="shared" si="4"/>
        <v>75</v>
      </c>
      <c r="T18" s="32">
        <v>100</v>
      </c>
      <c r="U18" s="12">
        <v>1</v>
      </c>
      <c r="V18" s="40">
        <f t="shared" si="5"/>
        <v>100</v>
      </c>
      <c r="W18" s="35">
        <v>50</v>
      </c>
      <c r="X18" s="32">
        <v>0</v>
      </c>
      <c r="Y18" s="70">
        <v>3.357142857142857</v>
      </c>
      <c r="Z18" s="36">
        <f t="shared" si="6"/>
        <v>0</v>
      </c>
      <c r="AA18" s="32">
        <v>150</v>
      </c>
      <c r="AB18" s="12">
        <v>0</v>
      </c>
      <c r="AC18" s="40">
        <f t="shared" si="7"/>
        <v>0</v>
      </c>
      <c r="AD18" s="35">
        <v>200</v>
      </c>
      <c r="AE18" s="12">
        <v>0</v>
      </c>
      <c r="AF18" s="36">
        <f t="shared" si="8"/>
        <v>0</v>
      </c>
      <c r="AG18" s="32">
        <v>50</v>
      </c>
      <c r="AH18" s="32">
        <v>1</v>
      </c>
      <c r="AI18" s="70">
        <v>1.8695652173913044</v>
      </c>
      <c r="AJ18" s="52">
        <f t="shared" si="9"/>
        <v>93.47826086956522</v>
      </c>
      <c r="AK18" s="16">
        <v>150</v>
      </c>
      <c r="AL18" s="10">
        <v>1</v>
      </c>
      <c r="AM18" s="27">
        <f t="shared" si="10"/>
        <v>150</v>
      </c>
      <c r="AN18" s="45">
        <v>200</v>
      </c>
      <c r="AO18" s="10">
        <v>1</v>
      </c>
      <c r="AP18" s="48">
        <f t="shared" si="11"/>
        <v>200</v>
      </c>
      <c r="AQ18" s="16">
        <v>50</v>
      </c>
      <c r="AR18" s="45">
        <v>0</v>
      </c>
      <c r="AS18" s="27">
        <f t="shared" si="12"/>
        <v>0</v>
      </c>
      <c r="AT18" s="45">
        <v>150</v>
      </c>
      <c r="AU18" s="10">
        <v>0</v>
      </c>
      <c r="AV18" s="48">
        <f t="shared" si="13"/>
        <v>0</v>
      </c>
      <c r="AW18" s="16">
        <v>300</v>
      </c>
      <c r="AX18" s="10">
        <v>0</v>
      </c>
      <c r="AY18" s="27">
        <f t="shared" si="14"/>
        <v>0</v>
      </c>
      <c r="AZ18" s="45">
        <v>300</v>
      </c>
      <c r="BA18" s="10">
        <v>0</v>
      </c>
      <c r="BB18" s="48">
        <f t="shared" si="15"/>
        <v>0</v>
      </c>
      <c r="BC18" s="16">
        <v>10</v>
      </c>
      <c r="BD18" s="10">
        <f>25+10+8+10</f>
        <v>53</v>
      </c>
      <c r="BE18" s="27">
        <f t="shared" si="16"/>
        <v>530</v>
      </c>
      <c r="BF18" s="16">
        <v>150</v>
      </c>
      <c r="BG18" s="10"/>
      <c r="BH18" s="27">
        <f t="shared" si="17"/>
        <v>0</v>
      </c>
      <c r="BI18" s="16">
        <v>150</v>
      </c>
      <c r="BJ18" s="10"/>
      <c r="BK18" s="27">
        <f t="shared" si="18"/>
        <v>0</v>
      </c>
      <c r="BL18" s="48">
        <v>635</v>
      </c>
      <c r="BM18" s="57">
        <f t="shared" si="19"/>
        <v>2701.3883886459134</v>
      </c>
      <c r="BO18" s="62"/>
      <c r="BP18" s="62"/>
      <c r="BQ18" s="62"/>
      <c r="BR18" s="62"/>
      <c r="BS18" s="62"/>
      <c r="BT18" s="62"/>
      <c r="BU18" s="62"/>
    </row>
    <row r="19" spans="1:73" ht="16.5" customHeight="1">
      <c r="A19" s="16">
        <v>17</v>
      </c>
      <c r="B19" s="23" t="s">
        <v>13</v>
      </c>
      <c r="C19" s="16">
        <v>10</v>
      </c>
      <c r="D19" s="45">
        <v>3</v>
      </c>
      <c r="E19" s="68">
        <v>1.6849710982658959</v>
      </c>
      <c r="F19" s="27">
        <f t="shared" si="0"/>
        <v>50.54913294797687</v>
      </c>
      <c r="G19" s="26">
        <v>75</v>
      </c>
      <c r="H19" s="11">
        <v>1</v>
      </c>
      <c r="I19" s="58">
        <f t="shared" si="1"/>
        <v>75</v>
      </c>
      <c r="J19" s="35">
        <v>100</v>
      </c>
      <c r="K19" s="12">
        <v>1</v>
      </c>
      <c r="L19" s="36">
        <f t="shared" si="2"/>
        <v>100</v>
      </c>
      <c r="M19" s="32">
        <v>10</v>
      </c>
      <c r="N19" s="32">
        <v>3</v>
      </c>
      <c r="O19" s="70">
        <v>1.3085399449035813</v>
      </c>
      <c r="P19" s="40">
        <f t="shared" si="3"/>
        <v>39.256198347107436</v>
      </c>
      <c r="Q19" s="35">
        <v>75</v>
      </c>
      <c r="R19" s="12">
        <v>1</v>
      </c>
      <c r="S19" s="36">
        <f t="shared" si="4"/>
        <v>75</v>
      </c>
      <c r="T19" s="32">
        <v>100</v>
      </c>
      <c r="U19" s="12">
        <v>0</v>
      </c>
      <c r="V19" s="40">
        <f t="shared" si="5"/>
        <v>0</v>
      </c>
      <c r="W19" s="35">
        <v>50</v>
      </c>
      <c r="X19" s="32">
        <v>0</v>
      </c>
      <c r="Y19" s="70">
        <v>2.611111111111111</v>
      </c>
      <c r="Z19" s="36">
        <f t="shared" si="6"/>
        <v>0</v>
      </c>
      <c r="AA19" s="32">
        <v>150</v>
      </c>
      <c r="AB19" s="12">
        <v>0</v>
      </c>
      <c r="AC19" s="40">
        <f t="shared" si="7"/>
        <v>0</v>
      </c>
      <c r="AD19" s="35">
        <v>200</v>
      </c>
      <c r="AE19" s="12">
        <v>0</v>
      </c>
      <c r="AF19" s="36">
        <f t="shared" si="8"/>
        <v>0</v>
      </c>
      <c r="AG19" s="32">
        <v>50</v>
      </c>
      <c r="AH19" s="32">
        <v>0</v>
      </c>
      <c r="AI19" s="70">
        <v>1.7916666666666667</v>
      </c>
      <c r="AJ19" s="52">
        <f t="shared" si="9"/>
        <v>0</v>
      </c>
      <c r="AK19" s="16">
        <v>150</v>
      </c>
      <c r="AL19" s="10">
        <v>0</v>
      </c>
      <c r="AM19" s="27">
        <f t="shared" si="10"/>
        <v>0</v>
      </c>
      <c r="AN19" s="45">
        <v>200</v>
      </c>
      <c r="AO19" s="10">
        <v>0</v>
      </c>
      <c r="AP19" s="48">
        <f t="shared" si="11"/>
        <v>0</v>
      </c>
      <c r="AQ19" s="16">
        <v>50</v>
      </c>
      <c r="AR19" s="45">
        <v>2</v>
      </c>
      <c r="AS19" s="27">
        <f t="shared" si="12"/>
        <v>100</v>
      </c>
      <c r="AT19" s="45">
        <v>150</v>
      </c>
      <c r="AU19" s="10">
        <v>1</v>
      </c>
      <c r="AV19" s="48">
        <f t="shared" si="13"/>
        <v>150</v>
      </c>
      <c r="AW19" s="16">
        <v>300</v>
      </c>
      <c r="AX19" s="10">
        <v>0</v>
      </c>
      <c r="AY19" s="27">
        <f t="shared" si="14"/>
        <v>0</v>
      </c>
      <c r="AZ19" s="45">
        <v>300</v>
      </c>
      <c r="BA19" s="10">
        <v>0</v>
      </c>
      <c r="BB19" s="48">
        <f t="shared" si="15"/>
        <v>0</v>
      </c>
      <c r="BC19" s="16">
        <v>10</v>
      </c>
      <c r="BD19" s="10">
        <f>8+7+4+20</f>
        <v>39</v>
      </c>
      <c r="BE19" s="27">
        <f t="shared" si="16"/>
        <v>390</v>
      </c>
      <c r="BF19" s="16">
        <v>150</v>
      </c>
      <c r="BG19" s="10"/>
      <c r="BH19" s="27">
        <f t="shared" si="17"/>
        <v>0</v>
      </c>
      <c r="BI19" s="16">
        <v>150</v>
      </c>
      <c r="BJ19" s="10"/>
      <c r="BK19" s="27">
        <f t="shared" si="18"/>
        <v>0</v>
      </c>
      <c r="BL19" s="48">
        <v>120</v>
      </c>
      <c r="BM19" s="57">
        <f t="shared" si="19"/>
        <v>1099.8053312950842</v>
      </c>
      <c r="BO19" s="62"/>
      <c r="BP19" s="62"/>
      <c r="BQ19" s="62"/>
      <c r="BR19" s="62"/>
      <c r="BS19" s="62"/>
      <c r="BT19" s="62"/>
      <c r="BU19" s="62"/>
    </row>
    <row r="20" spans="1:73" ht="18.75">
      <c r="A20" s="16">
        <v>18</v>
      </c>
      <c r="B20" s="23" t="s">
        <v>14</v>
      </c>
      <c r="C20" s="16">
        <v>10</v>
      </c>
      <c r="D20" s="45">
        <v>3</v>
      </c>
      <c r="E20" s="68">
        <v>4.134751773049645</v>
      </c>
      <c r="F20" s="27">
        <f t="shared" si="0"/>
        <v>124.04255319148935</v>
      </c>
      <c r="G20" s="26">
        <v>75</v>
      </c>
      <c r="H20" s="11">
        <v>0</v>
      </c>
      <c r="I20" s="58">
        <f t="shared" si="1"/>
        <v>0</v>
      </c>
      <c r="J20" s="35">
        <v>100</v>
      </c>
      <c r="K20" s="12">
        <v>0</v>
      </c>
      <c r="L20" s="36">
        <f t="shared" si="2"/>
        <v>0</v>
      </c>
      <c r="M20" s="32">
        <v>10</v>
      </c>
      <c r="N20" s="32">
        <v>3</v>
      </c>
      <c r="O20" s="70">
        <v>2.7941176470588234</v>
      </c>
      <c r="P20" s="40">
        <f t="shared" si="3"/>
        <v>83.8235294117647</v>
      </c>
      <c r="Q20" s="35">
        <v>75</v>
      </c>
      <c r="R20" s="12">
        <v>2</v>
      </c>
      <c r="S20" s="36">
        <f t="shared" si="4"/>
        <v>150</v>
      </c>
      <c r="T20" s="32">
        <v>100</v>
      </c>
      <c r="U20" s="12">
        <v>1</v>
      </c>
      <c r="V20" s="40">
        <f t="shared" si="5"/>
        <v>100</v>
      </c>
      <c r="W20" s="35">
        <v>50</v>
      </c>
      <c r="X20" s="32">
        <v>0</v>
      </c>
      <c r="Y20" s="70">
        <v>7.833333333333333</v>
      </c>
      <c r="Z20" s="36">
        <f t="shared" si="6"/>
        <v>0</v>
      </c>
      <c r="AA20" s="32">
        <v>150</v>
      </c>
      <c r="AB20" s="12">
        <v>0</v>
      </c>
      <c r="AC20" s="40">
        <f t="shared" si="7"/>
        <v>0</v>
      </c>
      <c r="AD20" s="35">
        <v>200</v>
      </c>
      <c r="AE20" s="12">
        <v>0</v>
      </c>
      <c r="AF20" s="36">
        <f t="shared" si="8"/>
        <v>0</v>
      </c>
      <c r="AG20" s="32">
        <v>50</v>
      </c>
      <c r="AH20" s="32">
        <v>0</v>
      </c>
      <c r="AI20" s="70">
        <v>1.8695652173913044</v>
      </c>
      <c r="AJ20" s="52">
        <f t="shared" si="9"/>
        <v>0</v>
      </c>
      <c r="AK20" s="16">
        <v>150</v>
      </c>
      <c r="AL20" s="10">
        <v>0</v>
      </c>
      <c r="AM20" s="27">
        <f t="shared" si="10"/>
        <v>0</v>
      </c>
      <c r="AN20" s="45">
        <v>200</v>
      </c>
      <c r="AO20" s="10">
        <v>0</v>
      </c>
      <c r="AP20" s="48">
        <f t="shared" si="11"/>
        <v>0</v>
      </c>
      <c r="AQ20" s="16">
        <v>50</v>
      </c>
      <c r="AR20" s="45">
        <v>2</v>
      </c>
      <c r="AS20" s="27">
        <f t="shared" si="12"/>
        <v>100</v>
      </c>
      <c r="AT20" s="45">
        <v>150</v>
      </c>
      <c r="AU20" s="10">
        <v>1</v>
      </c>
      <c r="AV20" s="48">
        <f t="shared" si="13"/>
        <v>150</v>
      </c>
      <c r="AW20" s="16">
        <v>300</v>
      </c>
      <c r="AX20" s="10">
        <v>1</v>
      </c>
      <c r="AY20" s="27">
        <f t="shared" si="14"/>
        <v>300</v>
      </c>
      <c r="AZ20" s="45">
        <v>300</v>
      </c>
      <c r="BA20" s="10">
        <v>0</v>
      </c>
      <c r="BB20" s="48">
        <f t="shared" si="15"/>
        <v>0</v>
      </c>
      <c r="BC20" s="16">
        <v>10</v>
      </c>
      <c r="BD20" s="10">
        <f>8+19</f>
        <v>27</v>
      </c>
      <c r="BE20" s="27">
        <f t="shared" si="16"/>
        <v>270</v>
      </c>
      <c r="BF20" s="16">
        <v>150</v>
      </c>
      <c r="BG20" s="10">
        <v>1</v>
      </c>
      <c r="BH20" s="27">
        <f t="shared" si="17"/>
        <v>150</v>
      </c>
      <c r="BI20" s="16">
        <v>150</v>
      </c>
      <c r="BJ20" s="10"/>
      <c r="BK20" s="27">
        <f t="shared" si="18"/>
        <v>0</v>
      </c>
      <c r="BL20" s="48">
        <v>920</v>
      </c>
      <c r="BM20" s="57">
        <f t="shared" si="19"/>
        <v>2347.8660826032537</v>
      </c>
      <c r="BO20" s="62"/>
      <c r="BP20" s="62"/>
      <c r="BQ20" s="62"/>
      <c r="BR20" s="62"/>
      <c r="BS20" s="62"/>
      <c r="BT20" s="62"/>
      <c r="BU20" s="62"/>
    </row>
    <row r="21" spans="1:73" ht="18" customHeight="1">
      <c r="A21" s="16">
        <v>19</v>
      </c>
      <c r="B21" s="23" t="s">
        <v>15</v>
      </c>
      <c r="C21" s="16">
        <v>10</v>
      </c>
      <c r="D21" s="45">
        <v>3</v>
      </c>
      <c r="E21" s="68">
        <v>3.0364583333333335</v>
      </c>
      <c r="F21" s="27">
        <f t="shared" si="0"/>
        <v>91.09375</v>
      </c>
      <c r="G21" s="26">
        <v>75</v>
      </c>
      <c r="H21" s="11">
        <v>1</v>
      </c>
      <c r="I21" s="58">
        <f t="shared" si="1"/>
        <v>75</v>
      </c>
      <c r="J21" s="35">
        <v>100</v>
      </c>
      <c r="K21" s="12">
        <v>1</v>
      </c>
      <c r="L21" s="36">
        <f t="shared" si="2"/>
        <v>100</v>
      </c>
      <c r="M21" s="32">
        <v>10</v>
      </c>
      <c r="N21" s="32">
        <v>3</v>
      </c>
      <c r="O21" s="70">
        <v>2.959501557632399</v>
      </c>
      <c r="P21" s="40">
        <f t="shared" si="3"/>
        <v>88.78504672897196</v>
      </c>
      <c r="Q21" s="35">
        <v>75</v>
      </c>
      <c r="R21" s="12">
        <v>1</v>
      </c>
      <c r="S21" s="36">
        <f t="shared" si="4"/>
        <v>75</v>
      </c>
      <c r="T21" s="32">
        <v>100</v>
      </c>
      <c r="U21" s="12">
        <v>1</v>
      </c>
      <c r="V21" s="40">
        <f t="shared" si="5"/>
        <v>100</v>
      </c>
      <c r="W21" s="35">
        <v>50</v>
      </c>
      <c r="X21" s="32">
        <v>0</v>
      </c>
      <c r="Y21" s="70">
        <v>5.222222222222222</v>
      </c>
      <c r="Z21" s="36">
        <f t="shared" si="6"/>
        <v>0</v>
      </c>
      <c r="AA21" s="32">
        <v>150</v>
      </c>
      <c r="AB21" s="12">
        <v>0</v>
      </c>
      <c r="AC21" s="40">
        <f t="shared" si="7"/>
        <v>0</v>
      </c>
      <c r="AD21" s="35">
        <v>200</v>
      </c>
      <c r="AE21" s="12">
        <v>0</v>
      </c>
      <c r="AF21" s="36">
        <f t="shared" si="8"/>
        <v>0</v>
      </c>
      <c r="AG21" s="32">
        <v>50</v>
      </c>
      <c r="AH21" s="32">
        <v>0</v>
      </c>
      <c r="AI21" s="70">
        <v>3.0714285714285716</v>
      </c>
      <c r="AJ21" s="52">
        <f t="shared" si="9"/>
        <v>0</v>
      </c>
      <c r="AK21" s="16">
        <v>150</v>
      </c>
      <c r="AL21" s="10">
        <v>0</v>
      </c>
      <c r="AM21" s="27">
        <f t="shared" si="10"/>
        <v>0</v>
      </c>
      <c r="AN21" s="45">
        <v>200</v>
      </c>
      <c r="AO21" s="10">
        <v>0</v>
      </c>
      <c r="AP21" s="48">
        <f t="shared" si="11"/>
        <v>0</v>
      </c>
      <c r="AQ21" s="16">
        <v>50</v>
      </c>
      <c r="AR21" s="45">
        <v>0</v>
      </c>
      <c r="AS21" s="27">
        <f t="shared" si="12"/>
        <v>0</v>
      </c>
      <c r="AT21" s="45">
        <v>150</v>
      </c>
      <c r="AU21" s="10">
        <v>0</v>
      </c>
      <c r="AV21" s="48">
        <f t="shared" si="13"/>
        <v>0</v>
      </c>
      <c r="AW21" s="16">
        <v>300</v>
      </c>
      <c r="AX21" s="10">
        <v>0</v>
      </c>
      <c r="AY21" s="27">
        <f t="shared" si="14"/>
        <v>0</v>
      </c>
      <c r="AZ21" s="45">
        <v>300</v>
      </c>
      <c r="BA21" s="10">
        <v>2</v>
      </c>
      <c r="BB21" s="48">
        <f t="shared" si="15"/>
        <v>600</v>
      </c>
      <c r="BC21" s="16">
        <v>10</v>
      </c>
      <c r="BD21" s="10">
        <v>6</v>
      </c>
      <c r="BE21" s="27">
        <f t="shared" si="16"/>
        <v>60</v>
      </c>
      <c r="BF21" s="16">
        <v>150</v>
      </c>
      <c r="BG21" s="10"/>
      <c r="BH21" s="27">
        <f t="shared" si="17"/>
        <v>0</v>
      </c>
      <c r="BI21" s="16">
        <v>150</v>
      </c>
      <c r="BJ21" s="10"/>
      <c r="BK21" s="27">
        <f t="shared" si="18"/>
        <v>0</v>
      </c>
      <c r="BL21" s="27">
        <v>150</v>
      </c>
      <c r="BM21" s="57">
        <f t="shared" si="19"/>
        <v>1339.878796728972</v>
      </c>
      <c r="BO21" s="62"/>
      <c r="BP21" s="62"/>
      <c r="BQ21" s="62"/>
      <c r="BR21" s="62"/>
      <c r="BS21" s="62"/>
      <c r="BT21" s="62"/>
      <c r="BU21" s="62"/>
    </row>
    <row r="22" spans="1:73" ht="18.75">
      <c r="A22" s="16">
        <v>20</v>
      </c>
      <c r="B22" s="23" t="s">
        <v>16</v>
      </c>
      <c r="C22" s="16">
        <v>10</v>
      </c>
      <c r="D22" s="45">
        <v>9</v>
      </c>
      <c r="E22" s="68">
        <v>6.441988950276243</v>
      </c>
      <c r="F22" s="27">
        <f t="shared" si="0"/>
        <v>579.7790055248619</v>
      </c>
      <c r="G22" s="26">
        <v>75</v>
      </c>
      <c r="H22" s="11">
        <v>2</v>
      </c>
      <c r="I22" s="58">
        <f t="shared" si="1"/>
        <v>150</v>
      </c>
      <c r="J22" s="35">
        <v>100</v>
      </c>
      <c r="K22" s="12">
        <v>1</v>
      </c>
      <c r="L22" s="36">
        <f t="shared" si="2"/>
        <v>100</v>
      </c>
      <c r="M22" s="32">
        <v>10</v>
      </c>
      <c r="N22" s="32">
        <v>5</v>
      </c>
      <c r="O22" s="70">
        <v>4.222222222222222</v>
      </c>
      <c r="P22" s="40">
        <f t="shared" si="3"/>
        <v>211.11111111111111</v>
      </c>
      <c r="Q22" s="35">
        <v>75</v>
      </c>
      <c r="R22" s="12">
        <v>3</v>
      </c>
      <c r="S22" s="36">
        <f t="shared" si="4"/>
        <v>225</v>
      </c>
      <c r="T22" s="32">
        <v>100</v>
      </c>
      <c r="U22" s="12">
        <v>1</v>
      </c>
      <c r="V22" s="40">
        <f t="shared" si="5"/>
        <v>100</v>
      </c>
      <c r="W22" s="35">
        <v>50</v>
      </c>
      <c r="X22" s="32">
        <v>1</v>
      </c>
      <c r="Y22" s="70">
        <v>9.4</v>
      </c>
      <c r="Z22" s="36">
        <f t="shared" si="6"/>
        <v>470</v>
      </c>
      <c r="AA22" s="32">
        <v>150</v>
      </c>
      <c r="AB22" s="12">
        <v>1</v>
      </c>
      <c r="AC22" s="40">
        <f t="shared" si="7"/>
        <v>150</v>
      </c>
      <c r="AD22" s="35">
        <v>200</v>
      </c>
      <c r="AE22" s="12">
        <v>1</v>
      </c>
      <c r="AF22" s="36">
        <f t="shared" si="8"/>
        <v>200</v>
      </c>
      <c r="AG22" s="32">
        <v>50</v>
      </c>
      <c r="AH22" s="32">
        <v>0</v>
      </c>
      <c r="AI22" s="70">
        <v>7.166666666666667</v>
      </c>
      <c r="AJ22" s="52">
        <f t="shared" si="9"/>
        <v>0</v>
      </c>
      <c r="AK22" s="16">
        <v>150</v>
      </c>
      <c r="AL22" s="10">
        <v>0</v>
      </c>
      <c r="AM22" s="27">
        <f t="shared" si="10"/>
        <v>0</v>
      </c>
      <c r="AN22" s="45">
        <v>200</v>
      </c>
      <c r="AO22" s="10">
        <v>0</v>
      </c>
      <c r="AP22" s="48">
        <f t="shared" si="11"/>
        <v>0</v>
      </c>
      <c r="AQ22" s="16">
        <v>50</v>
      </c>
      <c r="AR22" s="45">
        <v>0</v>
      </c>
      <c r="AS22" s="27">
        <f t="shared" si="12"/>
        <v>0</v>
      </c>
      <c r="AT22" s="45">
        <v>150</v>
      </c>
      <c r="AU22" s="10">
        <v>0</v>
      </c>
      <c r="AV22" s="48">
        <f t="shared" si="13"/>
        <v>0</v>
      </c>
      <c r="AW22" s="16">
        <v>300</v>
      </c>
      <c r="AX22" s="10">
        <v>0</v>
      </c>
      <c r="AY22" s="27">
        <f t="shared" si="14"/>
        <v>0</v>
      </c>
      <c r="AZ22" s="45">
        <v>300</v>
      </c>
      <c r="BA22" s="10">
        <v>3</v>
      </c>
      <c r="BB22" s="48">
        <f t="shared" si="15"/>
        <v>900</v>
      </c>
      <c r="BC22" s="16">
        <v>10</v>
      </c>
      <c r="BD22" s="10">
        <f>3+11+8+4+12</f>
        <v>38</v>
      </c>
      <c r="BE22" s="27">
        <f t="shared" si="16"/>
        <v>380</v>
      </c>
      <c r="BF22" s="16">
        <v>150</v>
      </c>
      <c r="BG22" s="10"/>
      <c r="BH22" s="27">
        <f t="shared" si="17"/>
        <v>0</v>
      </c>
      <c r="BI22" s="16">
        <v>150</v>
      </c>
      <c r="BJ22" s="10"/>
      <c r="BK22" s="27">
        <f t="shared" si="18"/>
        <v>0</v>
      </c>
      <c r="BL22" s="27">
        <v>450</v>
      </c>
      <c r="BM22" s="57">
        <f t="shared" si="19"/>
        <v>3915.890116635973</v>
      </c>
      <c r="BO22" s="62"/>
      <c r="BP22" s="62"/>
      <c r="BQ22" s="62"/>
      <c r="BR22" s="62"/>
      <c r="BS22" s="62"/>
      <c r="BT22" s="62"/>
      <c r="BU22" s="62"/>
    </row>
    <row r="23" spans="1:73" ht="18.75" customHeight="1" thickBot="1">
      <c r="A23" s="17">
        <v>21</v>
      </c>
      <c r="B23" s="24" t="s">
        <v>17</v>
      </c>
      <c r="C23" s="17">
        <v>10</v>
      </c>
      <c r="D23" s="46">
        <v>4</v>
      </c>
      <c r="E23" s="69">
        <v>4.383458646616542</v>
      </c>
      <c r="F23" s="28">
        <f t="shared" si="0"/>
        <v>175.33834586466168</v>
      </c>
      <c r="G23" s="55">
        <v>75</v>
      </c>
      <c r="H23" s="19">
        <v>1</v>
      </c>
      <c r="I23" s="59">
        <f t="shared" si="1"/>
        <v>75</v>
      </c>
      <c r="J23" s="37">
        <v>100</v>
      </c>
      <c r="K23" s="20">
        <v>0</v>
      </c>
      <c r="L23" s="38">
        <f t="shared" si="2"/>
        <v>0</v>
      </c>
      <c r="M23" s="37">
        <v>10</v>
      </c>
      <c r="N23" s="51">
        <v>1</v>
      </c>
      <c r="O23" s="71">
        <v>4.6568627450980395</v>
      </c>
      <c r="P23" s="41">
        <f t="shared" si="3"/>
        <v>46.568627450980394</v>
      </c>
      <c r="Q23" s="37">
        <v>75</v>
      </c>
      <c r="R23" s="20">
        <v>0</v>
      </c>
      <c r="S23" s="38">
        <f t="shared" si="4"/>
        <v>0</v>
      </c>
      <c r="T23" s="51">
        <v>100</v>
      </c>
      <c r="U23" s="20">
        <v>0</v>
      </c>
      <c r="V23" s="41">
        <f t="shared" si="5"/>
        <v>0</v>
      </c>
      <c r="W23" s="37">
        <v>50</v>
      </c>
      <c r="X23" s="51">
        <v>0</v>
      </c>
      <c r="Y23" s="71">
        <v>3.6153846153846154</v>
      </c>
      <c r="Z23" s="38">
        <f t="shared" si="6"/>
        <v>0</v>
      </c>
      <c r="AA23" s="51">
        <v>150</v>
      </c>
      <c r="AB23" s="20">
        <v>0</v>
      </c>
      <c r="AC23" s="41">
        <f t="shared" si="7"/>
        <v>0</v>
      </c>
      <c r="AD23" s="37">
        <v>200</v>
      </c>
      <c r="AE23" s="20">
        <v>0</v>
      </c>
      <c r="AF23" s="38">
        <f t="shared" si="8"/>
        <v>0</v>
      </c>
      <c r="AG23" s="51">
        <v>50</v>
      </c>
      <c r="AH23" s="51">
        <v>0</v>
      </c>
      <c r="AI23" s="71">
        <v>3.909090909090909</v>
      </c>
      <c r="AJ23" s="56">
        <f t="shared" si="9"/>
        <v>0</v>
      </c>
      <c r="AK23" s="17">
        <v>150</v>
      </c>
      <c r="AL23" s="18">
        <v>0</v>
      </c>
      <c r="AM23" s="28">
        <f t="shared" si="10"/>
        <v>0</v>
      </c>
      <c r="AN23" s="46">
        <v>200</v>
      </c>
      <c r="AO23" s="18">
        <v>0</v>
      </c>
      <c r="AP23" s="49">
        <f t="shared" si="11"/>
        <v>0</v>
      </c>
      <c r="AQ23" s="17">
        <v>50</v>
      </c>
      <c r="AR23" s="46">
        <v>0</v>
      </c>
      <c r="AS23" s="28">
        <f t="shared" si="12"/>
        <v>0</v>
      </c>
      <c r="AT23" s="17">
        <v>150</v>
      </c>
      <c r="AU23" s="18">
        <v>0</v>
      </c>
      <c r="AV23" s="49">
        <f t="shared" si="13"/>
        <v>0</v>
      </c>
      <c r="AW23" s="17">
        <v>300</v>
      </c>
      <c r="AX23" s="18">
        <v>0</v>
      </c>
      <c r="AY23" s="28">
        <f t="shared" si="14"/>
        <v>0</v>
      </c>
      <c r="AZ23" s="46">
        <v>300</v>
      </c>
      <c r="BA23" s="18">
        <v>0</v>
      </c>
      <c r="BB23" s="49">
        <f t="shared" si="15"/>
        <v>0</v>
      </c>
      <c r="BC23" s="17">
        <v>10</v>
      </c>
      <c r="BD23" s="18">
        <f>21+5+8+14</f>
        <v>48</v>
      </c>
      <c r="BE23" s="28">
        <f t="shared" si="16"/>
        <v>480</v>
      </c>
      <c r="BF23" s="17">
        <v>150</v>
      </c>
      <c r="BG23" s="18"/>
      <c r="BH23" s="28">
        <f t="shared" si="17"/>
        <v>0</v>
      </c>
      <c r="BI23" s="17">
        <v>150</v>
      </c>
      <c r="BJ23" s="18"/>
      <c r="BK23" s="28">
        <f t="shared" si="18"/>
        <v>0</v>
      </c>
      <c r="BL23" s="28">
        <v>620</v>
      </c>
      <c r="BM23" s="67">
        <f t="shared" si="19"/>
        <v>1396.906973315642</v>
      </c>
      <c r="BO23" s="62"/>
      <c r="BP23" s="62"/>
      <c r="BQ23" s="62"/>
      <c r="BR23" s="62"/>
      <c r="BS23" s="62"/>
      <c r="BT23" s="62"/>
      <c r="BU23" s="62"/>
    </row>
    <row r="24" spans="67:73" ht="18.75">
      <c r="BO24" s="62"/>
      <c r="BP24" s="62"/>
      <c r="BQ24" s="62"/>
      <c r="BR24" s="62"/>
      <c r="BS24" s="62"/>
      <c r="BT24" s="62"/>
      <c r="BU24" s="62"/>
    </row>
    <row r="27" spans="2:40" ht="18.75">
      <c r="B27" s="72" t="s">
        <v>18</v>
      </c>
      <c r="C27" s="3" t="s">
        <v>51</v>
      </c>
      <c r="D27" s="3"/>
      <c r="E27" s="5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22" ht="18.75">
      <c r="B28" s="72" t="s">
        <v>22</v>
      </c>
      <c r="C28" s="4" t="s">
        <v>52</v>
      </c>
      <c r="D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8.75">
      <c r="B29" s="72" t="s">
        <v>23</v>
      </c>
      <c r="C29" s="4" t="s">
        <v>53</v>
      </c>
      <c r="D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8.75">
      <c r="B30" s="72" t="s">
        <v>24</v>
      </c>
      <c r="C30" s="4" t="s">
        <v>54</v>
      </c>
      <c r="D30" s="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8.75">
      <c r="B31" s="72" t="s">
        <v>25</v>
      </c>
      <c r="C31" s="4" t="s">
        <v>55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8.75">
      <c r="B32" s="72" t="s">
        <v>26</v>
      </c>
      <c r="C32" s="4" t="s">
        <v>56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8.75">
      <c r="B33" s="72" t="s">
        <v>27</v>
      </c>
      <c r="C33" s="4" t="s">
        <v>57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8.75">
      <c r="B34" s="72" t="s">
        <v>28</v>
      </c>
      <c r="C34" s="4" t="s">
        <v>58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8.75">
      <c r="B35" s="72" t="s">
        <v>29</v>
      </c>
      <c r="C35" s="4" t="s">
        <v>59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8.75">
      <c r="B36" s="72" t="s">
        <v>30</v>
      </c>
      <c r="C36" s="4" t="s">
        <v>60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8.75">
      <c r="B37" s="72" t="s">
        <v>31</v>
      </c>
      <c r="C37" s="4" t="s">
        <v>61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8.75">
      <c r="B38" s="72" t="s">
        <v>32</v>
      </c>
      <c r="C38" s="4" t="s">
        <v>62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8.75">
      <c r="B39" s="72" t="s">
        <v>33</v>
      </c>
      <c r="C39" s="4" t="s">
        <v>63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8.75">
      <c r="B40" s="73" t="s">
        <v>34</v>
      </c>
      <c r="C40" s="4" t="s">
        <v>64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8.75">
      <c r="B41" s="72" t="s">
        <v>35</v>
      </c>
      <c r="C41" s="4" t="s">
        <v>65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8.75">
      <c r="B42" s="72" t="s">
        <v>36</v>
      </c>
      <c r="C42" s="4" t="s">
        <v>66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8.75">
      <c r="B43" s="72" t="s">
        <v>37</v>
      </c>
      <c r="C43" s="4" t="s">
        <v>67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18.75">
      <c r="B44" s="72" t="s">
        <v>38</v>
      </c>
      <c r="C44" s="4" t="s">
        <v>68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18.75">
      <c r="B45" s="53" t="s">
        <v>39</v>
      </c>
      <c r="C45" s="4" t="s">
        <v>69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4" ht="18.75">
      <c r="B46" s="53" t="s">
        <v>40</v>
      </c>
      <c r="C46" s="2" t="s">
        <v>70</v>
      </c>
      <c r="D46" s="2"/>
    </row>
    <row r="47" spans="2:3" ht="18.75">
      <c r="B47" s="54"/>
      <c r="C47" s="2"/>
    </row>
  </sheetData>
  <sheetProtection/>
  <mergeCells count="20">
    <mergeCell ref="AK1:AM1"/>
    <mergeCell ref="C1:F1"/>
    <mergeCell ref="G1:I1"/>
    <mergeCell ref="J1:L1"/>
    <mergeCell ref="M1:P1"/>
    <mergeCell ref="Q1:S1"/>
    <mergeCell ref="T1:V1"/>
    <mergeCell ref="W1:Z1"/>
    <mergeCell ref="AA1:AC1"/>
    <mergeCell ref="AD1:AF1"/>
    <mergeCell ref="AG1:AJ1"/>
    <mergeCell ref="AN1:AP1"/>
    <mergeCell ref="AQ1:AS1"/>
    <mergeCell ref="AT1:AV1"/>
    <mergeCell ref="AW1:AY1"/>
    <mergeCell ref="BM1:BM2"/>
    <mergeCell ref="AZ1:BB1"/>
    <mergeCell ref="BC1:BE1"/>
    <mergeCell ref="BF1:BH1"/>
    <mergeCell ref="BI1:B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8.125" style="0" customWidth="1"/>
    <col min="2" max="2" width="9.375" style="0" customWidth="1"/>
    <col min="3" max="3" width="10.875" style="0" customWidth="1"/>
    <col min="4" max="4" width="13.50390625" style="0" customWidth="1"/>
    <col min="5" max="5" width="12.00390625" style="0" customWidth="1"/>
    <col min="6" max="6" width="13.50390625" style="0" customWidth="1"/>
    <col min="7" max="7" width="15.50390625" style="0" customWidth="1"/>
    <col min="8" max="8" width="10.50390625" style="0" customWidth="1"/>
    <col min="9" max="9" width="14.00390625" style="0" customWidth="1"/>
    <col min="10" max="10" width="15.375" style="0" customWidth="1"/>
    <col min="11" max="11" width="12.625" style="0" customWidth="1"/>
    <col min="12" max="14" width="11.625" style="0" customWidth="1"/>
  </cols>
  <sheetData>
    <row r="1" spans="1:15" ht="60">
      <c r="A1" s="74" t="s">
        <v>83</v>
      </c>
      <c r="B1" s="74" t="s">
        <v>71</v>
      </c>
      <c r="C1" s="75" t="s">
        <v>48</v>
      </c>
      <c r="D1" s="75" t="s">
        <v>50</v>
      </c>
      <c r="E1" s="75" t="s">
        <v>72</v>
      </c>
      <c r="F1" s="75" t="s">
        <v>73</v>
      </c>
      <c r="G1" s="75" t="s">
        <v>74</v>
      </c>
      <c r="H1" s="75" t="s">
        <v>75</v>
      </c>
      <c r="I1" s="75" t="s">
        <v>76</v>
      </c>
      <c r="J1" s="75" t="s">
        <v>80</v>
      </c>
      <c r="K1" s="75" t="s">
        <v>77</v>
      </c>
      <c r="L1" s="75" t="s">
        <v>78</v>
      </c>
      <c r="M1" s="75" t="s">
        <v>81</v>
      </c>
      <c r="N1" s="75" t="s">
        <v>82</v>
      </c>
      <c r="O1" s="75" t="s">
        <v>49</v>
      </c>
    </row>
    <row r="2" spans="1:15" ht="15.75">
      <c r="A2" s="76" t="s">
        <v>1</v>
      </c>
      <c r="B2" s="77">
        <v>100</v>
      </c>
      <c r="C2" s="77"/>
      <c r="D2" s="77"/>
      <c r="E2" s="77"/>
      <c r="F2" s="77"/>
      <c r="G2" s="77">
        <v>50</v>
      </c>
      <c r="H2" s="77">
        <v>50</v>
      </c>
      <c r="I2" s="77"/>
      <c r="J2" s="77"/>
      <c r="K2" s="77"/>
      <c r="L2" s="77"/>
      <c r="M2" s="77"/>
      <c r="N2" s="77"/>
      <c r="O2" s="77">
        <f aca="true" t="shared" si="0" ref="O2:O11">SUM(B2:N2)</f>
        <v>200</v>
      </c>
    </row>
    <row r="3" spans="1:15" ht="15.75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>
        <f t="shared" si="0"/>
        <v>0</v>
      </c>
    </row>
    <row r="4" spans="1:15" ht="15.75">
      <c r="A4" s="76" t="s">
        <v>2</v>
      </c>
      <c r="B4" s="77">
        <v>100</v>
      </c>
      <c r="C4" s="77"/>
      <c r="D4" s="77"/>
      <c r="E4" s="77"/>
      <c r="F4" s="77">
        <v>50</v>
      </c>
      <c r="G4" s="77"/>
      <c r="H4" s="77"/>
      <c r="I4" s="77">
        <v>50</v>
      </c>
      <c r="J4" s="77"/>
      <c r="K4" s="77"/>
      <c r="L4" s="77">
        <v>50</v>
      </c>
      <c r="M4" s="77">
        <v>10</v>
      </c>
      <c r="N4" s="77"/>
      <c r="O4" s="77">
        <f t="shared" si="0"/>
        <v>260</v>
      </c>
    </row>
    <row r="5" spans="1:15" ht="15.75">
      <c r="A5" s="76" t="s">
        <v>3</v>
      </c>
      <c r="B5" s="77"/>
      <c r="C5" s="77"/>
      <c r="D5" s="77"/>
      <c r="E5" s="77"/>
      <c r="F5" s="77"/>
      <c r="G5" s="77">
        <v>50</v>
      </c>
      <c r="H5" s="77"/>
      <c r="I5" s="77"/>
      <c r="J5" s="77"/>
      <c r="K5" s="77"/>
      <c r="L5" s="77">
        <v>50</v>
      </c>
      <c r="M5" s="77">
        <v>40</v>
      </c>
      <c r="N5" s="77"/>
      <c r="O5" s="77">
        <f t="shared" si="0"/>
        <v>140</v>
      </c>
    </row>
    <row r="6" spans="1:15" ht="15.75">
      <c r="A6" s="76" t="s">
        <v>4</v>
      </c>
      <c r="B6" s="77">
        <v>100</v>
      </c>
      <c r="C6" s="77">
        <v>150</v>
      </c>
      <c r="D6" s="77"/>
      <c r="E6" s="77">
        <v>30</v>
      </c>
      <c r="F6" s="77"/>
      <c r="G6" s="77">
        <v>200</v>
      </c>
      <c r="H6" s="77"/>
      <c r="I6" s="77">
        <v>50</v>
      </c>
      <c r="J6" s="77"/>
      <c r="K6" s="77">
        <v>100</v>
      </c>
      <c r="L6" s="77">
        <v>50</v>
      </c>
      <c r="M6" s="77">
        <v>460</v>
      </c>
      <c r="N6" s="77"/>
      <c r="O6" s="77">
        <f t="shared" si="0"/>
        <v>1140</v>
      </c>
    </row>
    <row r="7" spans="1:15" ht="15.75">
      <c r="A7" s="76" t="s">
        <v>5</v>
      </c>
      <c r="B7" s="77">
        <v>100</v>
      </c>
      <c r="C7" s="77">
        <v>150</v>
      </c>
      <c r="D7" s="77"/>
      <c r="E7" s="77">
        <v>30</v>
      </c>
      <c r="F7" s="77">
        <v>50</v>
      </c>
      <c r="G7" s="77">
        <v>200</v>
      </c>
      <c r="H7" s="77">
        <v>50</v>
      </c>
      <c r="I7" s="77"/>
      <c r="J7" s="77">
        <v>50</v>
      </c>
      <c r="K7" s="77">
        <v>100</v>
      </c>
      <c r="L7" s="77">
        <v>50</v>
      </c>
      <c r="M7" s="77">
        <v>100</v>
      </c>
      <c r="N7" s="77">
        <v>45</v>
      </c>
      <c r="O7" s="77">
        <f t="shared" si="0"/>
        <v>925</v>
      </c>
    </row>
    <row r="8" spans="1:15" ht="15.75">
      <c r="A8" s="76" t="s">
        <v>45</v>
      </c>
      <c r="B8" s="77">
        <v>300</v>
      </c>
      <c r="C8" s="77"/>
      <c r="D8" s="77"/>
      <c r="E8" s="77"/>
      <c r="F8" s="77">
        <v>50</v>
      </c>
      <c r="G8" s="77">
        <v>200</v>
      </c>
      <c r="H8" s="77">
        <v>50</v>
      </c>
      <c r="I8" s="77"/>
      <c r="J8" s="77"/>
      <c r="K8" s="77">
        <v>100</v>
      </c>
      <c r="L8" s="77">
        <v>50</v>
      </c>
      <c r="M8" s="77">
        <v>70</v>
      </c>
      <c r="N8" s="77">
        <v>60</v>
      </c>
      <c r="O8" s="77">
        <f t="shared" si="0"/>
        <v>880</v>
      </c>
    </row>
    <row r="9" spans="1:15" ht="15.75">
      <c r="A9" s="76" t="s">
        <v>46</v>
      </c>
      <c r="B9" s="77"/>
      <c r="C9" s="77">
        <v>150</v>
      </c>
      <c r="D9" s="77"/>
      <c r="E9" s="77"/>
      <c r="F9" s="77">
        <v>50</v>
      </c>
      <c r="G9" s="77">
        <v>50</v>
      </c>
      <c r="H9" s="77"/>
      <c r="I9" s="77"/>
      <c r="J9" s="77"/>
      <c r="K9" s="77"/>
      <c r="L9" s="77">
        <v>50</v>
      </c>
      <c r="M9" s="77">
        <v>20</v>
      </c>
      <c r="N9" s="77">
        <v>45</v>
      </c>
      <c r="O9" s="77">
        <f t="shared" si="0"/>
        <v>365</v>
      </c>
    </row>
    <row r="10" spans="1:15" ht="15.75">
      <c r="A10" s="76" t="s">
        <v>43</v>
      </c>
      <c r="B10" s="77">
        <v>200</v>
      </c>
      <c r="C10" s="77">
        <v>150</v>
      </c>
      <c r="D10" s="77"/>
      <c r="E10" s="77">
        <v>50</v>
      </c>
      <c r="F10" s="77">
        <v>50</v>
      </c>
      <c r="G10" s="77">
        <v>200</v>
      </c>
      <c r="H10" s="77"/>
      <c r="I10" s="77">
        <v>100</v>
      </c>
      <c r="J10" s="77">
        <v>50</v>
      </c>
      <c r="K10" s="77"/>
      <c r="L10" s="77"/>
      <c r="M10" s="77">
        <v>90</v>
      </c>
      <c r="N10" s="77"/>
      <c r="O10" s="77">
        <f t="shared" si="0"/>
        <v>890</v>
      </c>
    </row>
    <row r="11" spans="1:15" ht="15.75">
      <c r="A11" s="76" t="s">
        <v>6</v>
      </c>
      <c r="B11" s="77"/>
      <c r="C11" s="77"/>
      <c r="D11" s="77"/>
      <c r="E11" s="77"/>
      <c r="F11" s="77">
        <v>50</v>
      </c>
      <c r="G11" s="77">
        <v>50</v>
      </c>
      <c r="H11" s="77">
        <v>50</v>
      </c>
      <c r="I11" s="77"/>
      <c r="J11" s="77"/>
      <c r="K11" s="77"/>
      <c r="L11" s="77"/>
      <c r="M11" s="77">
        <v>30</v>
      </c>
      <c r="N11" s="77">
        <v>15</v>
      </c>
      <c r="O11" s="77">
        <f t="shared" si="0"/>
        <v>195</v>
      </c>
    </row>
    <row r="12" spans="1:15" ht="15.75">
      <c r="A12" s="76" t="s">
        <v>7</v>
      </c>
      <c r="B12" s="77">
        <v>100</v>
      </c>
      <c r="C12" s="77">
        <v>150</v>
      </c>
      <c r="D12" s="77">
        <v>100</v>
      </c>
      <c r="E12" s="77"/>
      <c r="F12" s="77"/>
      <c r="G12" s="77">
        <v>200</v>
      </c>
      <c r="H12" s="77">
        <v>50</v>
      </c>
      <c r="I12" s="77"/>
      <c r="J12" s="77">
        <v>50</v>
      </c>
      <c r="K12" s="77">
        <v>100</v>
      </c>
      <c r="L12" s="77">
        <v>50</v>
      </c>
      <c r="M12" s="77">
        <v>70</v>
      </c>
      <c r="N12" s="77">
        <v>-15</v>
      </c>
      <c r="O12" s="77">
        <f>SUM(B12:N12)</f>
        <v>855</v>
      </c>
    </row>
    <row r="13" spans="1:15" ht="15.75">
      <c r="A13" s="76" t="s">
        <v>8</v>
      </c>
      <c r="B13" s="77"/>
      <c r="C13" s="77"/>
      <c r="D13" s="77"/>
      <c r="E13" s="77"/>
      <c r="F13" s="77">
        <v>50</v>
      </c>
      <c r="G13" s="77">
        <v>200</v>
      </c>
      <c r="H13" s="77"/>
      <c r="I13" s="77">
        <v>100</v>
      </c>
      <c r="J13" s="77"/>
      <c r="K13" s="77">
        <v>100</v>
      </c>
      <c r="L13" s="77"/>
      <c r="M13" s="77">
        <v>70</v>
      </c>
      <c r="N13" s="77"/>
      <c r="O13" s="77">
        <f aca="true" t="shared" si="1" ref="O13:O22">SUM(B13:N13)</f>
        <v>520</v>
      </c>
    </row>
    <row r="14" spans="1:15" ht="15.75">
      <c r="A14" s="76" t="s">
        <v>9</v>
      </c>
      <c r="B14" s="77"/>
      <c r="C14" s="77">
        <v>250</v>
      </c>
      <c r="D14" s="77"/>
      <c r="E14" s="77"/>
      <c r="F14" s="77">
        <v>50</v>
      </c>
      <c r="G14" s="77">
        <v>200</v>
      </c>
      <c r="H14" s="77"/>
      <c r="I14" s="77"/>
      <c r="J14" s="77"/>
      <c r="K14" s="77">
        <v>100</v>
      </c>
      <c r="L14" s="77">
        <v>50</v>
      </c>
      <c r="M14" s="77">
        <v>170</v>
      </c>
      <c r="N14" s="77">
        <v>210</v>
      </c>
      <c r="O14" s="77">
        <f t="shared" si="1"/>
        <v>1030</v>
      </c>
    </row>
    <row r="15" spans="1:15" ht="15.75">
      <c r="A15" s="76" t="s">
        <v>10</v>
      </c>
      <c r="B15" s="77"/>
      <c r="C15" s="77"/>
      <c r="D15" s="77"/>
      <c r="E15" s="77"/>
      <c r="F15" s="77"/>
      <c r="G15" s="77">
        <v>50</v>
      </c>
      <c r="H15" s="77"/>
      <c r="I15" s="77"/>
      <c r="J15" s="77"/>
      <c r="K15" s="77"/>
      <c r="L15" s="77">
        <v>50</v>
      </c>
      <c r="M15" s="77">
        <v>40</v>
      </c>
      <c r="N15" s="77"/>
      <c r="O15" s="77">
        <f t="shared" si="1"/>
        <v>140</v>
      </c>
    </row>
    <row r="16" spans="1:15" ht="15.75">
      <c r="A16" s="76" t="s">
        <v>11</v>
      </c>
      <c r="B16" s="77">
        <v>100</v>
      </c>
      <c r="C16" s="77">
        <v>250</v>
      </c>
      <c r="D16" s="77"/>
      <c r="E16" s="77"/>
      <c r="F16" s="77"/>
      <c r="G16" s="77">
        <v>100</v>
      </c>
      <c r="H16" s="77"/>
      <c r="I16" s="77"/>
      <c r="J16" s="77"/>
      <c r="K16" s="77"/>
      <c r="L16" s="77"/>
      <c r="M16" s="77"/>
      <c r="N16" s="77"/>
      <c r="O16" s="77">
        <f t="shared" si="1"/>
        <v>450</v>
      </c>
    </row>
    <row r="17" spans="1:15" ht="15.75">
      <c r="A17" s="76" t="s">
        <v>12</v>
      </c>
      <c r="B17" s="77">
        <v>150</v>
      </c>
      <c r="C17" s="77"/>
      <c r="D17" s="77"/>
      <c r="E17" s="77"/>
      <c r="F17" s="77"/>
      <c r="G17" s="77">
        <v>200</v>
      </c>
      <c r="H17" s="77"/>
      <c r="I17" s="77">
        <v>100</v>
      </c>
      <c r="J17" s="77"/>
      <c r="K17" s="77"/>
      <c r="L17" s="77">
        <v>50</v>
      </c>
      <c r="M17" s="77">
        <v>60</v>
      </c>
      <c r="N17" s="77">
        <v>75</v>
      </c>
      <c r="O17" s="77">
        <f t="shared" si="1"/>
        <v>635</v>
      </c>
    </row>
    <row r="18" spans="1:15" ht="15.75">
      <c r="A18" s="76" t="s">
        <v>13</v>
      </c>
      <c r="B18" s="77"/>
      <c r="C18" s="77"/>
      <c r="D18" s="77"/>
      <c r="E18" s="77"/>
      <c r="F18" s="77">
        <v>50</v>
      </c>
      <c r="G18" s="77">
        <v>50</v>
      </c>
      <c r="H18" s="77"/>
      <c r="I18" s="77"/>
      <c r="J18" s="77"/>
      <c r="K18" s="77"/>
      <c r="L18" s="77"/>
      <c r="M18" s="77">
        <v>20</v>
      </c>
      <c r="N18" s="77"/>
      <c r="O18" s="77">
        <f t="shared" si="1"/>
        <v>120</v>
      </c>
    </row>
    <row r="19" spans="1:15" ht="15.75">
      <c r="A19" s="76" t="s">
        <v>14</v>
      </c>
      <c r="B19" s="77">
        <v>150</v>
      </c>
      <c r="C19" s="77">
        <v>250</v>
      </c>
      <c r="D19" s="77"/>
      <c r="E19" s="77"/>
      <c r="F19" s="77"/>
      <c r="G19" s="77">
        <v>50</v>
      </c>
      <c r="H19" s="77">
        <v>50</v>
      </c>
      <c r="I19" s="77"/>
      <c r="J19" s="77"/>
      <c r="K19" s="77"/>
      <c r="L19" s="77"/>
      <c r="M19" s="77">
        <v>30</v>
      </c>
      <c r="N19" s="77">
        <v>390</v>
      </c>
      <c r="O19" s="77">
        <f t="shared" si="1"/>
        <v>920</v>
      </c>
    </row>
    <row r="20" spans="1:15" ht="15.75">
      <c r="A20" s="76" t="s">
        <v>15</v>
      </c>
      <c r="B20" s="77">
        <v>100</v>
      </c>
      <c r="C20" s="77"/>
      <c r="D20" s="77"/>
      <c r="E20" s="77"/>
      <c r="F20" s="77">
        <v>50</v>
      </c>
      <c r="G20" s="77"/>
      <c r="H20" s="77"/>
      <c r="I20" s="77"/>
      <c r="J20" s="77"/>
      <c r="K20" s="77"/>
      <c r="L20" s="77"/>
      <c r="M20" s="77"/>
      <c r="N20" s="77"/>
      <c r="O20" s="77">
        <f t="shared" si="1"/>
        <v>150</v>
      </c>
    </row>
    <row r="21" spans="1:15" ht="15.75">
      <c r="A21" s="76" t="s">
        <v>16</v>
      </c>
      <c r="B21" s="77">
        <v>100</v>
      </c>
      <c r="C21" s="77">
        <v>150</v>
      </c>
      <c r="D21" s="77"/>
      <c r="E21" s="77"/>
      <c r="F21" s="77">
        <v>50</v>
      </c>
      <c r="G21" s="77"/>
      <c r="H21" s="77"/>
      <c r="I21" s="77"/>
      <c r="J21" s="77"/>
      <c r="K21" s="77">
        <v>100</v>
      </c>
      <c r="L21" s="77">
        <v>50</v>
      </c>
      <c r="M21" s="77">
        <v>30</v>
      </c>
      <c r="N21" s="77">
        <v>-30</v>
      </c>
      <c r="O21" s="77">
        <f t="shared" si="1"/>
        <v>450</v>
      </c>
    </row>
    <row r="22" spans="1:15" ht="15.75">
      <c r="A22" s="76" t="s">
        <v>17</v>
      </c>
      <c r="B22" s="77">
        <v>100</v>
      </c>
      <c r="C22" s="77">
        <v>150</v>
      </c>
      <c r="D22" s="77"/>
      <c r="E22" s="77">
        <v>50</v>
      </c>
      <c r="F22" s="77">
        <v>50</v>
      </c>
      <c r="G22" s="77">
        <v>50</v>
      </c>
      <c r="H22" s="77"/>
      <c r="I22" s="77">
        <v>150</v>
      </c>
      <c r="J22" s="77"/>
      <c r="K22" s="77"/>
      <c r="L22" s="77">
        <v>50</v>
      </c>
      <c r="M22" s="77">
        <v>20</v>
      </c>
      <c r="N22" s="77"/>
      <c r="O22" s="77">
        <f t="shared" si="1"/>
        <v>620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пользователь Microsoft Office</cp:lastModifiedBy>
  <dcterms:created xsi:type="dcterms:W3CDTF">2012-10-10T16:15:27Z</dcterms:created>
  <dcterms:modified xsi:type="dcterms:W3CDTF">2017-05-31T09:33:53Z</dcterms:modified>
  <cp:category/>
  <cp:version/>
  <cp:contentType/>
  <cp:contentStatus/>
</cp:coreProperties>
</file>